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📊 Dashboard" sheetId="1" state="visible" r:id="rId3"/>
    <sheet name="💼 Holdings" sheetId="2" state="visible" r:id="rId4"/>
    <sheet name="📋 Transactions" sheetId="3" state="visible" r:id="rId5"/>
    <sheet name="💰 Dividends" sheetId="4" state="visible" r:id="rId6"/>
    <sheet name="🔄 Price Update" sheetId="5" state="visible" r:id="rId7"/>
    <sheet name="📖 Guide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<sst xmlns="http://schemas.openxmlformats.org/spreadsheetml/2006/main" count="349" uniqueCount="209">
  <si>
    <t xml:space="preserve">NOBODYTOLDMIKE  |  PORTFOLIO TRACKER</t>
  </si>
  <si>
    <t xml:space="preserve">Last Updated: 01 May 2026</t>
  </si>
  <si>
    <t xml:space="preserve">TOTAL PORTFOLIO VALUE</t>
  </si>
  <si>
    <t xml:space="preserve">TOTAL INVESTED</t>
  </si>
  <si>
    <t xml:space="preserve">TOTAL P&amp;L</t>
  </si>
  <si>
    <t xml:space="preserve">▲ Unrealised Gain/Loss</t>
  </si>
  <si>
    <t xml:space="preserve">ASSET ALLOCATION</t>
  </si>
  <si>
    <t xml:space="preserve">Asset Class</t>
  </si>
  <si>
    <t xml:space="preserve">Value (€)</t>
  </si>
  <si>
    <t xml:space="preserve">Invested (€)</t>
  </si>
  <si>
    <t xml:space="preserve">P&amp;L (€)</t>
  </si>
  <si>
    <t xml:space="preserve">P&amp;L %</t>
  </si>
  <si>
    <t xml:space="preserve">Weight %</t>
  </si>
  <si>
    <t xml:space="preserve">● Stocks</t>
  </si>
  <si>
    <t xml:space="preserve">● ETFs</t>
  </si>
  <si>
    <t xml:space="preserve">● Crypto</t>
  </si>
  <si>
    <t xml:space="preserve">● Gold</t>
  </si>
  <si>
    <t xml:space="preserve">● Silver</t>
  </si>
  <si>
    <t xml:space="preserve">● Real Estate</t>
  </si>
  <si>
    <t xml:space="preserve">● Bonds</t>
  </si>
  <si>
    <t xml:space="preserve">● Other</t>
  </si>
  <si>
    <t xml:space="preserve">TOTAL</t>
  </si>
  <si>
    <t xml:space="preserve">TOP HOLDINGS BY VALUE</t>
  </si>
  <si>
    <t xml:space="preserve">Ticker</t>
  </si>
  <si>
    <t xml:space="preserve">Name</t>
  </si>
  <si>
    <t xml:space="preserve">Current Value</t>
  </si>
  <si>
    <t xml:space="preserve">P&amp;L €</t>
  </si>
  <si>
    <t xml:space="preserve">Weight</t>
  </si>
  <si>
    <t xml:space="preserve">💼  PORTFOLIO HOLDINGS</t>
  </si>
  <si>
    <t xml:space="preserve">Sector/Category</t>
  </si>
  <si>
    <t xml:space="preserve">Currency</t>
  </si>
  <si>
    <t xml:space="preserve">Quantity</t>
  </si>
  <si>
    <t xml:space="preserve">Avg Buy Price</t>
  </si>
  <si>
    <t xml:space="preserve">Current Price</t>
  </si>
  <si>
    <t xml:space="preserve">Current Price (€)</t>
  </si>
  <si>
    <t xml:space="preserve">FX Rate</t>
  </si>
  <si>
    <t xml:space="preserve">52W High</t>
  </si>
  <si>
    <t xml:space="preserve">52W Low</t>
  </si>
  <si>
    <t xml:space="preserve">Total Invested (€)</t>
  </si>
  <si>
    <t xml:space="preserve">Current Value (€)</t>
  </si>
  <si>
    <t xml:space="preserve">Portfolio Weight</t>
  </si>
  <si>
    <t xml:space="preserve">Annual Dividend (€)</t>
  </si>
  <si>
    <t xml:space="preserve">AAPL</t>
  </si>
  <si>
    <t xml:space="preserve">Apple Inc.</t>
  </si>
  <si>
    <t xml:space="preserve">Stocks</t>
  </si>
  <si>
    <t xml:space="preserve">Technology</t>
  </si>
  <si>
    <t xml:space="preserve">USD</t>
  </si>
  <si>
    <t xml:space="preserve">MSFT</t>
  </si>
  <si>
    <t xml:space="preserve">Microsoft Corp.</t>
  </si>
  <si>
    <t xml:space="preserve">NVDA</t>
  </si>
  <si>
    <t xml:space="preserve">NVIDIA Corporation</t>
  </si>
  <si>
    <t xml:space="preserve">VWCE</t>
  </si>
  <si>
    <t xml:space="preserve">Vanguard FTSE All-World</t>
  </si>
  <si>
    <t xml:space="preserve">ETFs</t>
  </si>
  <si>
    <t xml:space="preserve">World Equity</t>
  </si>
  <si>
    <t xml:space="preserve">EUR</t>
  </si>
  <si>
    <t xml:space="preserve">CSPX</t>
  </si>
  <si>
    <t xml:space="preserve">iShares Core S&amp;P 500</t>
  </si>
  <si>
    <t xml:space="preserve">US Equity</t>
  </si>
  <si>
    <t xml:space="preserve">BTC</t>
  </si>
  <si>
    <t xml:space="preserve">Bitcoin</t>
  </si>
  <si>
    <t xml:space="preserve">Crypto</t>
  </si>
  <si>
    <t xml:space="preserve">Layer 1</t>
  </si>
  <si>
    <t xml:space="preserve">ETH</t>
  </si>
  <si>
    <t xml:space="preserve">Ethereum</t>
  </si>
  <si>
    <t xml:space="preserve">GOLD</t>
  </si>
  <si>
    <t xml:space="preserve">Physical Gold (1oz)</t>
  </si>
  <si>
    <t xml:space="preserve">Gold</t>
  </si>
  <si>
    <t xml:space="preserve">Precious Metal</t>
  </si>
  <si>
    <t xml:space="preserve">SILVER</t>
  </si>
  <si>
    <t xml:space="preserve">Physical Silver (1oz)</t>
  </si>
  <si>
    <t xml:space="preserve">Silver</t>
  </si>
  <si>
    <t xml:space="preserve">VNA</t>
  </si>
  <si>
    <t xml:space="preserve">Vonovia SE</t>
  </si>
  <si>
    <t xml:space="preserve">Real Estate</t>
  </si>
  <si>
    <t xml:space="preserve">📋  TRANSACTION LOG</t>
  </si>
  <si>
    <t xml:space="preserve">Total Invested:</t>
  </si>
  <si>
    <t xml:space="preserve">Total Sold:</t>
  </si>
  <si>
    <t xml:space="preserve">Total Dividends:</t>
  </si>
  <si>
    <t xml:space="preserve">Total Fees:</t>
  </si>
  <si>
    <t xml:space="preserve">Date</t>
  </si>
  <si>
    <t xml:space="preserve">Type</t>
  </si>
  <si>
    <t xml:space="preserve">Price (€)</t>
  </si>
  <si>
    <t xml:space="preserve">Total (€)</t>
  </si>
  <si>
    <t xml:space="preserve">Fees (€)</t>
  </si>
  <si>
    <t xml:space="preserve">Net Total (€)</t>
  </si>
  <si>
    <t xml:space="preserve">Notes</t>
  </si>
  <si>
    <t xml:space="preserve">2024-01-15</t>
  </si>
  <si>
    <t xml:space="preserve">BUY</t>
  </si>
  <si>
    <t xml:space="preserve">Initial position</t>
  </si>
  <si>
    <t xml:space="preserve">2024-02-01</t>
  </si>
  <si>
    <t xml:space="preserve">DCA buy</t>
  </si>
  <si>
    <t xml:space="preserve">2024-03-10</t>
  </si>
  <si>
    <t xml:space="preserve">Monthly ETF</t>
  </si>
  <si>
    <t xml:space="preserve">2024-04-05</t>
  </si>
  <si>
    <t xml:space="preserve">Inflation hedge</t>
  </si>
  <si>
    <t xml:space="preserve">2024-05-20</t>
  </si>
  <si>
    <t xml:space="preserve">AI play</t>
  </si>
  <si>
    <t xml:space="preserve">2024-06-01</t>
  </si>
  <si>
    <t xml:space="preserve">2024-07-15</t>
  </si>
  <si>
    <t xml:space="preserve">2024-08-01</t>
  </si>
  <si>
    <t xml:space="preserve">2024-09-10</t>
  </si>
  <si>
    <t xml:space="preserve">2024-10-01</t>
  </si>
  <si>
    <t xml:space="preserve">2024-11-15</t>
  </si>
  <si>
    <t xml:space="preserve">SELL</t>
  </si>
  <si>
    <t xml:space="preserve">Partial profit</t>
  </si>
  <si>
    <t xml:space="preserve">2024-12-01</t>
  </si>
  <si>
    <t xml:space="preserve">DIV</t>
  </si>
  <si>
    <t xml:space="preserve">Annual dividend</t>
  </si>
  <si>
    <t xml:space="preserve">💰  DIVIDEND TRACKER</t>
  </si>
  <si>
    <t xml:space="preserve">Ex-Date</t>
  </si>
  <si>
    <t xml:space="preserve">Pay Date</t>
  </si>
  <si>
    <t xml:space="preserve">Shares</t>
  </si>
  <si>
    <t xml:space="preserve">Div/Share (€)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</si>
  <si>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</si>
  <si>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</si>
  <si>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</si>
  <si>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</si>
  <si>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</si>
  <si>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</si>
  <si>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</si>
  <si>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</si>
  <si>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</si>
  <si>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</si>
  <si>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</si>
  <si>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</si>
  <si>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2024-03-15</t>
  </si>
  <si>
    <t xml:space="preserve">2024-04-01</t>
  </si>
  <si>
    <t xml:space="preserve">2024-06-15</t>
  </si>
  <si>
    <t xml:space="preserve">2024-09-01</t>
  </si>
  <si>
    <t xml:space="preserve">2024-09-15</t>
  </si>
  <si>
    <t xml:space="preserve">2024-12-15</t>
  </si>
  <si>
    <t xml:space="preserve">2024-07-01</t>
  </si>
  <si>
    <t xml:space="preserve">Microsoft</t>
  </si>
  <si>
    <t xml:space="preserve">2025-01-01</t>
  </si>
  <si>
    <t xml:space="preserve">MONTHLY TOTALS</t>
  </si>
  <si>
    <t xml:space="preserve">Annual Dividend Income</t>
  </si>
  <si>
    <t xml:space="preserve">🔄  PRICE UPDATE — Enter latest prices here</t>
  </si>
  <si>
    <t xml:space="preserve">⚠️  Update current prices in the 'New Price' column — changes will flow through automatically to Holdings and Dashboard</t>
  </si>
  <si>
    <t xml:space="preserve">Old Price</t>
  </si>
  <si>
    <t xml:space="preserve">New Price</t>
  </si>
  <si>
    <t xml:space="preserve">Change (€)</t>
  </si>
  <si>
    <t xml:space="preserve">Change %</t>
  </si>
  <si>
    <t xml:space="preserve">Last Updated</t>
  </si>
  <si>
    <t xml:space="preserve">01/05/2026</t>
  </si>
  <si>
    <t xml:space="preserve">💡 TIP: The yellow 'New Price' cells are where you enter updated market prices. You can also enable real-time data if your Excel supports stock data types (Microsoft 365).</t>
  </si>
  <si>
    <t xml:space="preserve">📖  HOW TO USE YOUR PORTFOLIO TRACKER</t>
  </si>
  <si>
    <t xml:space="preserve">🚀</t>
  </si>
  <si>
    <t xml:space="preserve">GETTING STARTED</t>
  </si>
  <si>
    <t xml:space="preserve">Step 1</t>
  </si>
  <si>
    <t xml:space="preserve">Go to '💼 Holdings' → Enter your assets in the blue columns (Ticker, Name, Asset Class, Sector, Currency, Quantity, Avg Buy Price, Current Price, FX Rate, 52W High, 52W Low)</t>
  </si>
  <si>
    <t xml:space="preserve">Step 2</t>
  </si>
  <si>
    <t xml:space="preserve">Go to '🔄 Price Update' → Update current market prices in the yellow cells regularly (daily/weekly)</t>
  </si>
  <si>
    <t xml:space="preserve">Step 3</t>
  </si>
  <si>
    <t xml:space="preserve">Go to '📋 Transactions' → Log every BUY, SELL or dividend (DIV) transaction you make</t>
  </si>
  <si>
    <t xml:space="preserve">Step 4</t>
  </si>
  <si>
    <t xml:space="preserve">Go to '💰 Dividends' → Track your dividend income by entering ex-date, pay date and dividend per share</t>
  </si>
  <si>
    <t xml:space="preserve">Step 5</t>
  </si>
  <si>
    <t xml:space="preserve">Check '📊 Dashboard' for your complete portfolio overview anytime</t>
  </si>
  <si>
    <t xml:space="preserve">🎨</t>
  </si>
  <si>
    <t xml:space="preserve">COLOR CODING</t>
  </si>
  <si>
    <t xml:space="preserve">Blue text</t>
  </si>
  <si>
    <t xml:space="preserve">Hardcoded inputs — these are the cells YOU fill in</t>
  </si>
  <si>
    <t xml:space="preserve">Black text</t>
  </si>
  <si>
    <t xml:space="preserve">Formulas — calculated automatically, do not edit</t>
  </si>
  <si>
    <t xml:space="preserve">Yellow cells</t>
  </si>
  <si>
    <t xml:space="preserve">Needs your attention — update these regularly</t>
  </si>
  <si>
    <t xml:space="preserve">📦</t>
  </si>
  <si>
    <t xml:space="preserve">ASSET CLASSES</t>
  </si>
  <si>
    <t xml:space="preserve">Individual company shares (AAPL, MSFT, NVDA, VNA etc.)</t>
  </si>
  <si>
    <t xml:space="preserve">Exchange Traded Funds (VWCE, CSPX, MSCI World etc.)</t>
  </si>
  <si>
    <t xml:space="preserve">Bitcoin, Ethereum, Altcoins etc.</t>
  </si>
  <si>
    <t xml:space="preserve">Physical gold, gold ETFs (XGLD, ZGLD etc.)</t>
  </si>
  <si>
    <t xml:space="preserve">Physical silver, silver ETFs</t>
  </si>
  <si>
    <t xml:space="preserve">REITs or property investments</t>
  </si>
  <si>
    <t xml:space="preserve">Bonds</t>
  </si>
  <si>
    <t xml:space="preserve">Government or corporate bonds, bond ETFs</t>
  </si>
  <si>
    <t xml:space="preserve">Other</t>
  </si>
  <si>
    <t xml:space="preserve">Any other asset class</t>
  </si>
  <si>
    <t xml:space="preserve">💱</t>
  </si>
  <si>
    <t xml:space="preserve">CURRENCIES &amp; FX</t>
  </si>
  <si>
    <t xml:space="preserve">EUR assets</t>
  </si>
  <si>
    <t xml:space="preserve">Set FX Rate = 1.00</t>
  </si>
  <si>
    <t xml:space="preserve">USD assets</t>
  </si>
  <si>
    <t xml:space="preserve">Set FX Rate = current EUR/USD rate (e.g. 0.93)</t>
  </si>
  <si>
    <t xml:space="preserve">GBP assets</t>
  </si>
  <si>
    <t xml:space="preserve">Set FX Rate = current EUR/GBP rate</t>
  </si>
  <si>
    <t xml:space="preserve">Update FX</t>
  </si>
  <si>
    <t xml:space="preserve">Update the FX rate in Holdings column K regularly for accuracy</t>
  </si>
  <si>
    <t xml:space="preserve">📈</t>
  </si>
  <si>
    <t xml:space="preserve">TIPS FOR BEST RESULTS</t>
  </si>
  <si>
    <t xml:space="preserve">Weekly</t>
  </si>
  <si>
    <t xml:space="preserve">Update current prices in '🔄 Price Update' sheet</t>
  </si>
  <si>
    <t xml:space="preserve">Per trade</t>
  </si>
  <si>
    <t xml:space="preserve">Log every transaction immediately in '📋 Transactions'</t>
  </si>
  <si>
    <t xml:space="preserve">Per dividend</t>
  </si>
  <si>
    <t xml:space="preserve">Add dividends in '💰 Dividends' as soon as announced</t>
  </si>
  <si>
    <t xml:space="preserve">Monthly</t>
  </si>
  <si>
    <t xml:space="preserve">Review Dashboard for portfolio rebalancing opportunities</t>
  </si>
  <si>
    <t xml:space="preserve">⚠️</t>
  </si>
  <si>
    <t xml:space="preserve">IMPORTANT NOTES</t>
  </si>
  <si>
    <t xml:space="preserve">No live data</t>
  </si>
  <si>
    <t xml:space="preserve">Prices are manual — this tracker does NOT pull live prices automatically</t>
  </si>
  <si>
    <t xml:space="preserve">Microsoft 365</t>
  </si>
  <si>
    <t xml:space="preserve">If you use Microsoft 365, you can use the built-in Stocks data type for some live prices</t>
  </si>
  <si>
    <t xml:space="preserve">Backup</t>
  </si>
  <si>
    <t xml:space="preserve">Save a backup copy monthly — name it Portfolio_YYYY-MM.xlsx</t>
  </si>
  <si>
    <t xml:space="preserve">This file</t>
  </si>
  <si>
    <t xml:space="preserve">Built by NobodyToldMike — Finance. Investing. Mindset. Freedom.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</si>
</sst>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€#,##0.00"/>
    <numFmt numFmtId="166" formatCode="\€#,##0.00"/>
    <numFmt numFmtId="167" formatCode="0.00%"/>
    <numFmt numFmtId="168" formatCode="General"/>
    <numFmt numFmtId="169" formatCode="#,##0.0000"/>
    <numFmt numFmtId="170" formatCode="#,##0.00"/>
    <numFmt numFmtId="171" formatCode="0.0000"/>
    <numFmt numFmtId="172" formatCode="#,##0"/>
    <numFmt numFmtId="173" formatCode="\€#,##0.0000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C8A96E"/>
      <name val="Arial"/>
      <family val="0"/>
      <charset val="1"/>
    </font>
    <font>
      <i val="true"/>
      <sz val="9"/>
      <color rgb="FF888880"/>
      <name val="Arial"/>
      <family val="0"/>
      <charset val="1"/>
    </font>
    <font>
      <sz val="7"/>
      <color rgb="FF888880"/>
      <name val="Arial"/>
      <family val="0"/>
      <charset val="1"/>
    </font>
    <font>
      <b val="true"/>
      <sz val="18"/>
      <color rgb="FFC8A96E"/>
      <name val="Arial"/>
      <family val="0"/>
      <charset val="1"/>
    </font>
    <font>
      <b val="true"/>
      <sz val="18"/>
      <color rgb="FFF0EDE8"/>
      <name val="Arial"/>
      <family val="0"/>
      <charset val="1"/>
    </font>
    <font>
      <b val="true"/>
      <sz val="18"/>
      <color rgb="FF4CAF50"/>
      <name val="Arial"/>
      <family val="0"/>
      <charset val="1"/>
    </font>
    <font>
      <i val="true"/>
      <sz val="8"/>
      <color rgb="FF888880"/>
      <name val="Arial"/>
      <family val="0"/>
      <charset val="1"/>
    </font>
    <font>
      <b val="true"/>
      <sz val="9"/>
      <color rgb="FFC8A96E"/>
      <name val="Arial"/>
      <family val="0"/>
      <charset val="1"/>
    </font>
    <font>
      <b val="true"/>
      <sz val="8"/>
      <color rgb="FFF0EDE8"/>
      <name val="Arial"/>
      <family val="0"/>
      <charset val="1"/>
    </font>
    <font>
      <b val="true"/>
      <sz val="9"/>
      <color rgb="FF4A90D9"/>
      <name val="Arial"/>
      <family val="0"/>
      <charset val="1"/>
    </font>
    <font>
      <sz val="9"/>
      <color rgb="FFF0EDE8"/>
      <name val="Arial"/>
      <family val="0"/>
      <charset val="1"/>
    </font>
    <font>
      <sz val="9"/>
      <color rgb="FF4CAF50"/>
      <name val="Arial"/>
      <family val="0"/>
      <charset val="1"/>
    </font>
    <font>
      <sz val="9"/>
      <color rgb="FFC8A96E"/>
      <name val="Arial"/>
      <family val="0"/>
      <charset val="1"/>
    </font>
    <font>
      <b val="true"/>
      <sz val="9"/>
      <color rgb="FF9B59B6"/>
      <name val="Arial"/>
      <family val="0"/>
      <charset val="1"/>
    </font>
    <font>
      <b val="true"/>
      <sz val="9"/>
      <color rgb="FFF1C40F"/>
      <name val="Arial"/>
      <family val="0"/>
      <charset val="1"/>
    </font>
    <font>
      <b val="true"/>
      <sz val="9"/>
      <color rgb="FF95A5A6"/>
      <name val="Arial"/>
      <family val="0"/>
      <charset val="1"/>
    </font>
    <font>
      <b val="true"/>
      <sz val="9"/>
      <color rgb="FFE67E22"/>
      <name val="Arial"/>
      <family val="0"/>
      <charset val="1"/>
    </font>
    <font>
      <b val="true"/>
      <sz val="9"/>
      <color rgb="FF2ECC71"/>
      <name val="Arial"/>
      <family val="0"/>
      <charset val="1"/>
    </font>
    <font>
      <b val="true"/>
      <sz val="9"/>
      <color rgb="FFE05C3A"/>
      <name val="Arial"/>
      <family val="0"/>
      <charset val="1"/>
    </font>
    <font>
      <sz val="9"/>
      <color rgb="FF888880"/>
      <name val="Arial"/>
      <family val="0"/>
      <charset val="1"/>
    </font>
    <font>
      <b val="true"/>
      <sz val="14"/>
      <color rgb="FFC8A96E"/>
      <name val="Arial"/>
      <family val="0"/>
      <charset val="1"/>
    </font>
    <font>
      <sz val="1"/>
      <color rgb="FF0D0D0D"/>
      <name val="Cambria"/>
      <family val="0"/>
      <charset val="1"/>
    </font>
    <font>
      <sz val="9"/>
      <color rgb="FF0B0B8B"/>
      <name val="Arial"/>
      <family val="0"/>
      <charset val="1"/>
    </font>
    <font>
      <sz val="9"/>
      <color rgb="FF000000"/>
      <name val="Arial"/>
      <family val="0"/>
      <charset val="1"/>
    </font>
    <font>
      <sz val="8"/>
      <color rgb="FF888880"/>
      <name val="Arial"/>
      <family val="0"/>
      <charset val="1"/>
    </font>
    <font>
      <b val="true"/>
      <sz val="9"/>
      <color rgb="FF4CAF50"/>
      <name val="Arial"/>
      <family val="0"/>
      <charset val="1"/>
    </font>
    <font>
      <b val="true"/>
      <sz val="14"/>
      <color rgb="FF4CAF50"/>
      <name val="Arial"/>
      <family val="0"/>
      <charset val="1"/>
    </font>
    <font>
      <b val="true"/>
      <sz val="9"/>
      <color rgb="FFFFFF00"/>
      <name val="Arial"/>
      <family val="0"/>
      <charset val="1"/>
    </font>
    <font>
      <sz val="11"/>
      <name val="Arial"/>
      <family val="0"/>
      <charset val="1"/>
    </font>
    <font>
      <b val="true"/>
      <sz val="10"/>
      <color rgb="FFC8A96E"/>
      <name val="Arial"/>
      <family val="0"/>
      <charset val="1"/>
    </font>
    <font>
      <b val="true"/>
      <sz val="9"/>
      <color rgb="FFF0EDE8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D0D0D"/>
        <bgColor rgb="FF000000"/>
      </patternFill>
    </fill>
    <fill>
      <patternFill patternType="solid">
        <fgColor rgb="FF1A1A1A"/>
        <bgColor rgb="FF1E1E1E"/>
      </patternFill>
    </fill>
    <fill>
      <patternFill patternType="solid">
        <fgColor rgb="FF242424"/>
        <bgColor rgb="FF1E1E1E"/>
      </patternFill>
    </fill>
    <fill>
      <patternFill patternType="solid">
        <fgColor rgb="FF1E1E1E"/>
        <bgColor rgb="FF1A1A1A"/>
      </patternFill>
    </fill>
    <fill>
      <patternFill patternType="solid">
        <fgColor rgb="FF1A1A00"/>
        <bgColor rgb="FF1A1A1A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>
        <color rgb="FFA07840"/>
      </top>
      <bottom/>
      <diagonal/>
    </border>
    <border diagonalUp="false" diagonalDown="false">
      <left/>
      <right/>
      <top/>
      <bottom style="thin">
        <color rgb="FFC8A96E"/>
      </bottom>
      <diagonal/>
    </border>
    <border diagonalUp="false" diagonalDown="false">
      <left/>
      <right/>
      <top/>
      <bottom style="medium">
        <color rgb="FFC8A96E"/>
      </bottom>
      <diagonal/>
    </border>
    <border diagonalUp="false" diagonalDown="false">
      <left/>
      <right/>
      <top/>
      <bottom style="thin">
        <color rgb="FFA0784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4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4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6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4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5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4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6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7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3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3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6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26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26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7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26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7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6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6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6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26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26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26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6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7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9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7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6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2" fontId="26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6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9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26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2" fontId="26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6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9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3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4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31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27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4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2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3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4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3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3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0EDE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B8B"/>
      <rgbColor rgb="FFA07840"/>
      <rgbColor rgb="FF800080"/>
      <rgbColor rgb="FF008080"/>
      <rgbColor rgb="FFC8A96E"/>
      <rgbColor rgb="FF888880"/>
      <rgbColor rgb="FF9999FF"/>
      <rgbColor rgb="FF993366"/>
      <rgbColor rgb="FFFFFFCC"/>
      <rgbColor rgb="FFCCFFFF"/>
      <rgbColor rgb="FF660066"/>
      <rgbColor rgb="FFE05C3A"/>
      <rgbColor rgb="FF0066CC"/>
      <rgbColor rgb="FFCCCCFF"/>
      <rgbColor rgb="FF0D0D0D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A90D9"/>
      <rgbColor rgb="FF2ECC71"/>
      <rgbColor rgb="FF99CC00"/>
      <rgbColor rgb="FFF1C40F"/>
      <rgbColor rgb="FFFF9900"/>
      <rgbColor rgb="FFE67E22"/>
      <rgbColor rgb="FF9B59B6"/>
      <rgbColor rgb="FF95A5A6"/>
      <rgbColor rgb="FF1A1A1A"/>
      <rgbColor rgb="FF4CAF50"/>
      <rgbColor rgb="FF1A1A00"/>
      <rgbColor rgb="FF1E1E1E"/>
      <rgbColor rgb="FF993300"/>
      <rgbColor rgb="FF993366"/>
      <rgbColor rgb="FF333399"/>
      <rgbColor rgb="FF2424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8A96E"/>
    <pageSetUpPr fitToPage="false"/>
  </sheetPr>
  <dimension ref="A1:T8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8"/>
    <col collapsed="false" customWidth="true" hidden="false" outlineLevel="0" max="8" min="3" style="0" width="16"/>
    <col collapsed="false" customWidth="true" hidden="false" outlineLevel="0" max="9" min="9" style="0" width="2"/>
    <col collapsed="false" customWidth="true" hidden="false" outlineLevel="0" max="10" min="10" style="0" width="18"/>
    <col collapsed="false" customWidth="true" hidden="false" outlineLevel="0" max="13" min="11" style="0" width="16"/>
    <col collapsed="false" customWidth="true" hidden="false" outlineLevel="0" max="14" min="14" style="0" width="2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31.5" hidden="false" customHeight="true" outlineLevel="0" collapsed="false">
      <c r="A2" s="1"/>
      <c r="B2" s="2" t="s">
        <v>0</v>
      </c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false" ht="18" hidden="false" customHeight="true" outlineLevel="0" collapsed="false">
      <c r="A3" s="1"/>
      <c r="B3" s="3" t="s">
        <v>1</v>
      </c>
      <c r="C3" s="3"/>
      <c r="D3" s="3"/>
      <c r="E3" s="3"/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customFormat="false" ht="12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customFormat="false" ht="15.75" hidden="false" customHeight="true" outlineLevel="0" collapsed="false">
      <c r="A5" s="1"/>
      <c r="B5" s="4" t="s">
        <v>2</v>
      </c>
      <c r="C5" s="4"/>
      <c r="D5" s="4"/>
      <c r="E5" s="1"/>
      <c r="F5" s="4" t="s">
        <v>3</v>
      </c>
      <c r="G5" s="4"/>
      <c r="H5" s="4"/>
      <c r="I5" s="1"/>
      <c r="J5" s="4" t="s">
        <v>4</v>
      </c>
      <c r="K5" s="4"/>
      <c r="L5" s="4"/>
      <c r="M5" s="1"/>
      <c r="N5" s="1"/>
      <c r="O5" s="1"/>
      <c r="P5" s="1"/>
      <c r="Q5" s="1"/>
      <c r="R5" s="1"/>
      <c r="S5" s="1"/>
      <c r="T5" s="1"/>
    </row>
    <row r="6" customFormat="false" ht="27.75" hidden="false" customHeight="true" outlineLevel="0" collapsed="false">
      <c r="A6" s="1"/>
      <c r="B6" s="5" t="n">
        <f aca="false">'💼 Holdings'!P2</f>
        <v>49247.366</v>
      </c>
      <c r="C6" s="5"/>
      <c r="D6" s="5"/>
      <c r="E6" s="1"/>
      <c r="F6" s="6" t="n">
        <f aca="false">'💼 Holdings'!Q2</f>
        <v>30768.3</v>
      </c>
      <c r="G6" s="6"/>
      <c r="H6" s="6"/>
      <c r="I6" s="1"/>
      <c r="J6" s="7" t="n">
        <f aca="false">'💼 Holdings'!R2</f>
        <v>18479.066</v>
      </c>
      <c r="K6" s="7"/>
      <c r="L6" s="7"/>
      <c r="M6" s="1"/>
      <c r="N6" s="1"/>
      <c r="O6" s="1"/>
      <c r="P6" s="1"/>
      <c r="Q6" s="1"/>
      <c r="R6" s="1"/>
      <c r="S6" s="1"/>
      <c r="T6" s="1"/>
    </row>
    <row r="7" customFormat="false" ht="13.5" hidden="false" customHeight="true" outlineLevel="0" collapsed="false">
      <c r="A7" s="1"/>
      <c r="B7" s="1"/>
      <c r="C7" s="1"/>
      <c r="D7" s="1"/>
      <c r="E7" s="1"/>
      <c r="F7" s="1"/>
      <c r="G7" s="1"/>
      <c r="H7" s="1"/>
      <c r="I7" s="1"/>
      <c r="J7" s="8" t="s">
        <v>5</v>
      </c>
      <c r="K7" s="8"/>
      <c r="L7" s="8"/>
      <c r="M7" s="1"/>
      <c r="N7" s="1"/>
      <c r="O7" s="1"/>
      <c r="P7" s="1"/>
      <c r="Q7" s="1"/>
      <c r="R7" s="1"/>
      <c r="S7" s="1"/>
      <c r="T7" s="1"/>
    </row>
    <row r="8" customFormat="false" ht="9.75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customFormat="false" ht="9.75" hidden="false" customHeight="tru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customFormat="false" ht="19.5" hidden="false" customHeight="true" outlineLevel="0" collapsed="false">
      <c r="A10" s="1"/>
      <c r="B10" s="9" t="s">
        <v>6</v>
      </c>
      <c r="C10" s="9"/>
      <c r="D10" s="9"/>
      <c r="E10" s="9"/>
      <c r="F10" s="9"/>
      <c r="G10" s="9"/>
      <c r="H10" s="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customFormat="false" ht="18" hidden="false" customHeight="true" outlineLevel="0" collapsed="false">
      <c r="A11" s="1"/>
      <c r="B11" s="10" t="s">
        <v>7</v>
      </c>
      <c r="C11" s="10" t="s">
        <v>8</v>
      </c>
      <c r="D11" s="10" t="s">
        <v>9</v>
      </c>
      <c r="E11" s="10" t="s">
        <v>10</v>
      </c>
      <c r="F11" s="10" t="s">
        <v>11</v>
      </c>
      <c r="G11" s="10" t="s">
        <v>12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customFormat="false" ht="16.5" hidden="false" customHeight="true" outlineLevel="0" collapsed="false">
      <c r="A12" s="1"/>
      <c r="B12" s="11" t="s">
        <v>13</v>
      </c>
      <c r="C12" s="12" t="n">
        <f aca="false">SUMIF('💼 Holdings'!C:C,"Stocks",'💼 Holdings'!O:O)</f>
        <v>0</v>
      </c>
      <c r="D12" s="12" t="n">
        <f aca="false">SUMIF('💼 Holdings'!C:C,"Stocks",'💼 Holdings'!N:N)</f>
        <v>0</v>
      </c>
      <c r="E12" s="13" t="n">
        <f aca="false">C12-D12</f>
        <v>0</v>
      </c>
      <c r="F12" s="14" t="n">
        <f aca="false">IFERROR(E12/D12,0)</f>
        <v>0</v>
      </c>
      <c r="G12" s="15" t="n">
        <f aca="false">IFERROR(C12/'💼 Holdings'!P2,0)</f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customFormat="false" ht="16.5" hidden="false" customHeight="true" outlineLevel="0" collapsed="false">
      <c r="A13" s="1"/>
      <c r="B13" s="16" t="s">
        <v>14</v>
      </c>
      <c r="C13" s="17" t="n">
        <f aca="false">SUMIF('💼 Holdings'!C:C,"ETFs",'💼 Holdings'!O:O)</f>
        <v>0</v>
      </c>
      <c r="D13" s="17" t="n">
        <f aca="false">SUMIF('💼 Holdings'!C:C,"ETFs",'💼 Holdings'!N:N)</f>
        <v>0</v>
      </c>
      <c r="E13" s="18" t="n">
        <f aca="false">C13-D13</f>
        <v>0</v>
      </c>
      <c r="F13" s="19" t="n">
        <f aca="false">IFERROR(E13/D13,0)</f>
        <v>0</v>
      </c>
      <c r="G13" s="20" t="n">
        <f aca="false">IFERROR(C13/'💼 Holdings'!P2,0)</f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customFormat="false" ht="16.5" hidden="false" customHeight="true" outlineLevel="0" collapsed="false">
      <c r="A14" s="1"/>
      <c r="B14" s="21" t="s">
        <v>15</v>
      </c>
      <c r="C14" s="12" t="n">
        <f aca="false">SUMIF('💼 Holdings'!C:C,"Crypto",'💼 Holdings'!O:O)</f>
        <v>0</v>
      </c>
      <c r="D14" s="12" t="n">
        <f aca="false">SUMIF('💼 Holdings'!C:C,"Crypto",'💼 Holdings'!N:N)</f>
        <v>0</v>
      </c>
      <c r="E14" s="13" t="n">
        <f aca="false">C14-D14</f>
        <v>0</v>
      </c>
      <c r="F14" s="14" t="n">
        <f aca="false">IFERROR(E14/D14,0)</f>
        <v>0</v>
      </c>
      <c r="G14" s="15" t="n">
        <f aca="false">IFERROR(C14/'💼 Holdings'!P2,0)</f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customFormat="false" ht="16.5" hidden="false" customHeight="true" outlineLevel="0" collapsed="false">
      <c r="A15" s="1"/>
      <c r="B15" s="22" t="s">
        <v>16</v>
      </c>
      <c r="C15" s="17" t="n">
        <f aca="false">SUMIF('💼 Holdings'!C:C,"Gold",'💼 Holdings'!O:O)</f>
        <v>0</v>
      </c>
      <c r="D15" s="17" t="n">
        <f aca="false">SUMIF('💼 Holdings'!C:C,"Gold",'💼 Holdings'!N:N)</f>
        <v>0</v>
      </c>
      <c r="E15" s="18" t="n">
        <f aca="false">C15-D15</f>
        <v>0</v>
      </c>
      <c r="F15" s="19" t="n">
        <f aca="false">IFERROR(E15/D15,0)</f>
        <v>0</v>
      </c>
      <c r="G15" s="20" t="n">
        <f aca="false">IFERROR(C15/'💼 Holdings'!P2,0)</f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customFormat="false" ht="16.5" hidden="false" customHeight="true" outlineLevel="0" collapsed="false">
      <c r="A16" s="1"/>
      <c r="B16" s="23" t="s">
        <v>17</v>
      </c>
      <c r="C16" s="12" t="n">
        <f aca="false">SUMIF('💼 Holdings'!C:C,"Silver",'💼 Holdings'!O:O)</f>
        <v>0</v>
      </c>
      <c r="D16" s="12" t="n">
        <f aca="false">SUMIF('💼 Holdings'!C:C,"Silver",'💼 Holdings'!N:N)</f>
        <v>0</v>
      </c>
      <c r="E16" s="13" t="n">
        <f aca="false">C16-D16</f>
        <v>0</v>
      </c>
      <c r="F16" s="14" t="n">
        <f aca="false">IFERROR(E16/D16,0)</f>
        <v>0</v>
      </c>
      <c r="G16" s="15" t="n">
        <f aca="false">IFERROR(C16/'💼 Holdings'!P2,0)</f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customFormat="false" ht="16.5" hidden="false" customHeight="true" outlineLevel="0" collapsed="false">
      <c r="A17" s="1"/>
      <c r="B17" s="24" t="s">
        <v>18</v>
      </c>
      <c r="C17" s="17" t="n">
        <f aca="false">SUMIF('💼 Holdings'!C:C,"Real Estate",'💼 Holdings'!O:O)</f>
        <v>0</v>
      </c>
      <c r="D17" s="17" t="n">
        <f aca="false">SUMIF('💼 Holdings'!C:C,"Real Estate",'💼 Holdings'!N:N)</f>
        <v>0</v>
      </c>
      <c r="E17" s="18" t="n">
        <f aca="false">C17-D17</f>
        <v>0</v>
      </c>
      <c r="F17" s="19" t="n">
        <f aca="false">IFERROR(E17/D17,0)</f>
        <v>0</v>
      </c>
      <c r="G17" s="20" t="n">
        <f aca="false">IFERROR(C17/'💼 Holdings'!P2,0)</f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customFormat="false" ht="16.5" hidden="false" customHeight="true" outlineLevel="0" collapsed="false">
      <c r="A18" s="1"/>
      <c r="B18" s="25" t="s">
        <v>19</v>
      </c>
      <c r="C18" s="12" t="n">
        <f aca="false">SUMIF('💼 Holdings'!C:C,"Bonds",'💼 Holdings'!O:O)</f>
        <v>0</v>
      </c>
      <c r="D18" s="12" t="n">
        <f aca="false">SUMIF('💼 Holdings'!C:C,"Bonds",'💼 Holdings'!N:N)</f>
        <v>0</v>
      </c>
      <c r="E18" s="13" t="n">
        <f aca="false">C18-D18</f>
        <v>0</v>
      </c>
      <c r="F18" s="14" t="n">
        <f aca="false">IFERROR(E18/D18,0)</f>
        <v>0</v>
      </c>
      <c r="G18" s="15" t="n">
        <f aca="false">IFERROR(C18/'💼 Holdings'!P2,0)</f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customFormat="false" ht="16.5" hidden="false" customHeight="true" outlineLevel="0" collapsed="false">
      <c r="A19" s="1"/>
      <c r="B19" s="26" t="s">
        <v>20</v>
      </c>
      <c r="C19" s="17" t="n">
        <f aca="false">SUMIF('💼 Holdings'!C:C,"Other",'💼 Holdings'!O:O)</f>
        <v>0</v>
      </c>
      <c r="D19" s="17" t="n">
        <f aca="false">SUMIF('💼 Holdings'!C:C,"Other",'💼 Holdings'!N:N)</f>
        <v>0</v>
      </c>
      <c r="E19" s="18" t="n">
        <f aca="false">C19-D19</f>
        <v>0</v>
      </c>
      <c r="F19" s="19" t="n">
        <f aca="false">IFERROR(E19/D19,0)</f>
        <v>0</v>
      </c>
      <c r="G19" s="20" t="n">
        <f aca="false">IFERROR(C19/'💼 Holdings'!P2,0)</f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customFormat="false" ht="18" hidden="false" customHeight="true" outlineLevel="0" collapsed="false">
      <c r="A20" s="1"/>
      <c r="B20" s="27" t="s">
        <v>21</v>
      </c>
      <c r="C20" s="28" t="n">
        <f aca="false">SUM(C12:C19)</f>
        <v>0</v>
      </c>
      <c r="D20" s="28" t="n">
        <f aca="false">SUM(D12:D19)</f>
        <v>0</v>
      </c>
      <c r="E20" s="28" t="n">
        <f aca="false">SUM(E12:E19)</f>
        <v>0</v>
      </c>
      <c r="F20" s="29" t="n">
        <f aca="false">SUM(F12:F19)</f>
        <v>0</v>
      </c>
      <c r="G20" s="29" t="n">
        <f aca="false">SUM(G12:G19)</f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customFormat="false" ht="9.75" hidden="false" customHeight="tru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customFormat="false" ht="19.5" hidden="false" customHeight="true" outlineLevel="0" collapsed="false">
      <c r="A23" s="1"/>
      <c r="B23" s="9" t="s">
        <v>22</v>
      </c>
      <c r="C23" s="9"/>
      <c r="D23" s="9"/>
      <c r="E23" s="9"/>
      <c r="F23" s="9"/>
      <c r="G23" s="9"/>
      <c r="H23" s="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customFormat="false" ht="18" hidden="false" customHeight="true" outlineLevel="0" collapsed="false">
      <c r="A24" s="1"/>
      <c r="B24" s="10" t="s">
        <v>23</v>
      </c>
      <c r="C24" s="10" t="s">
        <v>24</v>
      </c>
      <c r="D24" s="10" t="s">
        <v>7</v>
      </c>
      <c r="E24" s="10" t="s">
        <v>25</v>
      </c>
      <c r="F24" s="10" t="s">
        <v>26</v>
      </c>
      <c r="G24" s="10" t="s">
        <v>11</v>
      </c>
      <c r="H24" s="10" t="s">
        <v>27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customFormat="false" ht="15.75" hidden="false" customHeight="true" outlineLevel="0" collapsed="false">
      <c r="A25" s="1"/>
      <c r="B25" s="30" t="n">
        <f aca="false">IFERROR(INDEX('💼 Holdings'!A:A,MATCH(LARGE('💼 Holdings'!O:O,1),'💼 Holdings'!O:O,0)),"")</f>
        <v>0</v>
      </c>
      <c r="C25" s="31" t="str">
        <f aca="false">IFERROR(INDEX('💼 Holdings'!B:B,MATCH(LARGE('💼 Holdings'!O:O,1),'💼 Holdings'!O:O,0)),"")</f>
        <v>BTC</v>
      </c>
      <c r="D25" s="32" t="str">
        <f aca="false">IFERROR(INDEX('💼 Holdings'!C:C,MATCH(LARGE('💼 Holdings'!O:O,1),'💼 Holdings'!O:O,0)),"")</f>
        <v>Bitcoin</v>
      </c>
      <c r="E25" s="12" t="n">
        <f aca="false">IFERROR(LARGE('💼 Holdings'!O:O,1),"")</f>
        <v>14508</v>
      </c>
      <c r="F25" s="13" t="n">
        <f aca="false">IFERROR(INDEX('💼 Holdings'!P:P,MATCH(LARGE('💼 Holdings'!O:O,1),'💼 Holdings'!O:O,0)),"")</f>
        <v>6370.5</v>
      </c>
      <c r="G25" s="14" t="n">
        <f aca="false">IFERROR(INDEX('💼 Holdings'!Q:Q,MATCH(LARGE('💼 Holdings'!O:O,1),'💼 Holdings'!O:O,0)),"")</f>
        <v>0.782857142857143</v>
      </c>
      <c r="H25" s="15" t="n">
        <f aca="false">IFERROR(LARGE('💼 Holdings'!O:O,1)/'💼 Holdings'!P2,"")</f>
        <v>0.294594435771448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customFormat="false" ht="15.75" hidden="false" customHeight="true" outlineLevel="0" collapsed="false">
      <c r="A26" s="1"/>
      <c r="B26" s="16" t="n">
        <f aca="false">IFERROR(INDEX('💼 Holdings'!A:A,MATCH(LARGE('💼 Holdings'!O:O,2),'💼 Holdings'!O:O,0)),"")</f>
        <v>0</v>
      </c>
      <c r="C26" s="33" t="str">
        <f aca="false">IFERROR(INDEX('💼 Holdings'!B:B,MATCH(LARGE('💼 Holdings'!O:O,2),'💼 Holdings'!O:O,0)),"")</f>
        <v>CSPX</v>
      </c>
      <c r="D26" s="34" t="str">
        <f aca="false">IFERROR(INDEX('💼 Holdings'!C:C,MATCH(LARGE('💼 Holdings'!O:O,2),'💼 Holdings'!O:O,0)),"")</f>
        <v>iShares Core S&amp;P 500</v>
      </c>
      <c r="E26" s="17" t="n">
        <f aca="false">IFERROR(LARGE('💼 Holdings'!O:O,2),"")</f>
        <v>7404.66</v>
      </c>
      <c r="F26" s="18" t="n">
        <f aca="false">IFERROR(INDEX('💼 Holdings'!P:P,MATCH(LARGE('💼 Holdings'!O:O,2),'💼 Holdings'!O:O,0)),"")</f>
        <v>1545.66</v>
      </c>
      <c r="G26" s="19" t="n">
        <f aca="false">IFERROR(INDEX('💼 Holdings'!Q:Q,MATCH(LARGE('💼 Holdings'!O:O,2),'💼 Holdings'!O:O,0)),"")</f>
        <v>0.263809523809524</v>
      </c>
      <c r="H26" s="20" t="n">
        <f aca="false">IFERROR(LARGE('💼 Holdings'!O:O,2)/'💼 Holdings'!P2,"")</f>
        <v>0.150356467795658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customFormat="false" ht="15.75" hidden="false" customHeight="true" outlineLevel="0" collapsed="false">
      <c r="A27" s="1"/>
      <c r="B27" s="30" t="n">
        <f aca="false">IFERROR(INDEX('💼 Holdings'!A:A,MATCH(LARGE('💼 Holdings'!O:O,3),'💼 Holdings'!O:O,0)),"")</f>
        <v>0</v>
      </c>
      <c r="C27" s="31" t="str">
        <f aca="false">IFERROR(INDEX('💼 Holdings'!B:B,MATCH(LARGE('💼 Holdings'!O:O,3),'💼 Holdings'!O:O,0)),"")</f>
        <v>GOLD</v>
      </c>
      <c r="D27" s="32" t="str">
        <f aca="false">IFERROR(INDEX('💼 Holdings'!C:C,MATCH(LARGE('💼 Holdings'!O:O,3),'💼 Holdings'!O:O,0)),"")</f>
        <v>Physical Gold (1oz)</v>
      </c>
      <c r="E27" s="12" t="n">
        <f aca="false">IFERROR(LARGE('💼 Holdings'!O:O,3),"")</f>
        <v>6900</v>
      </c>
      <c r="F27" s="13" t="n">
        <f aca="false">IFERROR(INDEX('💼 Holdings'!P:P,MATCH(LARGE('💼 Holdings'!O:O,3),'💼 Holdings'!O:O,0)),"")</f>
        <v>1650</v>
      </c>
      <c r="G27" s="14" t="n">
        <f aca="false">IFERROR(INDEX('💼 Holdings'!Q:Q,MATCH(LARGE('💼 Holdings'!O:O,3),'💼 Holdings'!O:O,0)),"")</f>
        <v>0.314285714285714</v>
      </c>
      <c r="H27" s="15" t="n">
        <f aca="false">IFERROR(LARGE('💼 Holdings'!O:O,3)/'💼 Holdings'!P2,"")</f>
        <v>0.140109016185759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customFormat="false" ht="15.75" hidden="false" customHeight="true" outlineLevel="0" collapsed="false">
      <c r="A28" s="1"/>
      <c r="B28" s="16" t="n">
        <f aca="false">IFERROR(INDEX('💼 Holdings'!A:A,MATCH(LARGE('💼 Holdings'!O:O,4),'💼 Holdings'!O:O,0)),"")</f>
        <v>0</v>
      </c>
      <c r="C28" s="33" t="str">
        <f aca="false">IFERROR(INDEX('💼 Holdings'!B:B,MATCH(LARGE('💼 Holdings'!O:O,4),'💼 Holdings'!O:O,0)),"")</f>
        <v>NVDA</v>
      </c>
      <c r="D28" s="34" t="str">
        <f aca="false">IFERROR(INDEX('💼 Holdings'!C:C,MATCH(LARGE('💼 Holdings'!O:O,4),'💼 Holdings'!O:O,0)),"")</f>
        <v>NVIDIA Corporation</v>
      </c>
      <c r="E28" s="17" t="n">
        <f aca="false">IFERROR(LARGE('💼 Holdings'!O:O,4),"")</f>
        <v>6512.976</v>
      </c>
      <c r="F28" s="18" t="n">
        <f aca="false">IFERROR(INDEX('💼 Holdings'!P:P,MATCH(LARGE('💼 Holdings'!O:O,4),'💼 Holdings'!O:O,0)),"")</f>
        <v>4876.176</v>
      </c>
      <c r="G28" s="19" t="n">
        <f aca="false">IFERROR(INDEX('💼 Holdings'!Q:Q,MATCH(LARGE('💼 Holdings'!O:O,4),'💼 Holdings'!O:O,0)),"")</f>
        <v>2.97909090909091</v>
      </c>
      <c r="H28" s="20" t="n">
        <f aca="false">IFERROR(LARGE('💼 Holdings'!O:O,4)/'💼 Holdings'!P2,"")</f>
        <v>0.132250240550936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customFormat="false" ht="15.75" hidden="false" customHeight="true" outlineLevel="0" collapsed="false">
      <c r="A29" s="1"/>
      <c r="B29" s="30" t="n">
        <f aca="false">IFERROR(INDEX('💼 Holdings'!A:A,MATCH(LARGE('💼 Holdings'!O:O,5),'💼 Holdings'!O:O,0)),"")</f>
        <v>0</v>
      </c>
      <c r="C29" s="31" t="str">
        <f aca="false">IFERROR(INDEX('💼 Holdings'!B:B,MATCH(LARGE('💼 Holdings'!O:O,5),'💼 Holdings'!O:O,0)),"")</f>
        <v>ETH</v>
      </c>
      <c r="D29" s="32" t="str">
        <f aca="false">IFERROR(INDEX('💼 Holdings'!C:C,MATCH(LARGE('💼 Holdings'!O:O,5),'💼 Holdings'!O:O,0)),"")</f>
        <v>Ethereum</v>
      </c>
      <c r="E29" s="12" t="n">
        <f aca="false">IFERROR(LARGE('💼 Holdings'!O:O,5),"")</f>
        <v>5766</v>
      </c>
      <c r="F29" s="13" t="n">
        <f aca="false">IFERROR(INDEX('💼 Holdings'!P:P,MATCH(LARGE('💼 Holdings'!O:O,5),'💼 Holdings'!O:O,0)),"")</f>
        <v>2418</v>
      </c>
      <c r="G29" s="14" t="n">
        <f aca="false">IFERROR(INDEX('💼 Holdings'!Q:Q,MATCH(LARGE('💼 Holdings'!O:O,5),'💼 Holdings'!O:O,0)),"")</f>
        <v>0.722222222222222</v>
      </c>
      <c r="H29" s="15" t="n">
        <f aca="false">IFERROR(LARGE('💼 Holdings'!O:O,5)/'💼 Holdings'!P2,"")</f>
        <v>0.117082403960447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customFormat="false" ht="15.75" hidden="false" customHeight="true" outlineLevel="0" collapsed="false">
      <c r="A30" s="1"/>
      <c r="B30" s="16" t="n">
        <f aca="false">IFERROR(INDEX('💼 Holdings'!A:A,MATCH(LARGE('💼 Holdings'!O:O,6),'💼 Holdings'!O:O,0)),"")</f>
        <v>0</v>
      </c>
      <c r="C30" s="33" t="str">
        <f aca="false">IFERROR(INDEX('💼 Holdings'!B:B,MATCH(LARGE('💼 Holdings'!O:O,6),'💼 Holdings'!O:O,0)),"")</f>
        <v>VWCE</v>
      </c>
      <c r="D30" s="34" t="str">
        <f aca="false">IFERROR(INDEX('💼 Holdings'!C:C,MATCH(LARGE('💼 Holdings'!O:O,6),'💼 Holdings'!O:O,0)),"")</f>
        <v>Vanguard FTSE All-World</v>
      </c>
      <c r="E30" s="17" t="n">
        <f aca="false">IFERROR(LARGE('💼 Holdings'!O:O,6),"")</f>
        <v>2368</v>
      </c>
      <c r="F30" s="18" t="n">
        <f aca="false">IFERROR(INDEX('💼 Holdings'!P:P,MATCH(LARGE('💼 Holdings'!O:O,6),'💼 Holdings'!O:O,0)),"")</f>
        <v>468</v>
      </c>
      <c r="G30" s="19" t="n">
        <f aca="false">IFERROR(INDEX('💼 Holdings'!Q:Q,MATCH(LARGE('💼 Holdings'!O:O,6),'💼 Holdings'!O:O,0)),"")</f>
        <v>0.246315789473684</v>
      </c>
      <c r="H30" s="20" t="n">
        <f aca="false">IFERROR(LARGE('💼 Holdings'!O:O,6)/'💼 Holdings'!P2,"")</f>
        <v>0.0480837899025909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customFormat="false" ht="15.75" hidden="false" customHeight="true" outlineLevel="0" collapsed="false">
      <c r="A31" s="1"/>
      <c r="B31" s="30" t="n">
        <f aca="false">IFERROR(INDEX('💼 Holdings'!A:A,MATCH(LARGE('💼 Holdings'!O:O,7),'💼 Holdings'!O:O,0)),"")</f>
        <v>0</v>
      </c>
      <c r="C31" s="31" t="str">
        <f aca="false">IFERROR(INDEX('💼 Holdings'!B:B,MATCH(LARGE('💼 Holdings'!O:O,7),'💼 Holdings'!O:O,0)),"")</f>
        <v>MSFT</v>
      </c>
      <c r="D31" s="32" t="str">
        <f aca="false">IFERROR(INDEX('💼 Holdings'!C:C,MATCH(LARGE('💼 Holdings'!O:O,7),'💼 Holdings'!O:O,0)),"")</f>
        <v>Microsoft Corp.</v>
      </c>
      <c r="E31" s="12" t="n">
        <f aca="false">IFERROR(LARGE('💼 Holdings'!O:O,7),"")</f>
        <v>1930.68</v>
      </c>
      <c r="F31" s="13" t="n">
        <f aca="false">IFERROR(INDEX('💼 Holdings'!P:P,MATCH(LARGE('💼 Holdings'!O:O,7),'💼 Holdings'!O:O,0)),"")</f>
        <v>628.68</v>
      </c>
      <c r="G31" s="14" t="n">
        <f aca="false">IFERROR(INDEX('💼 Holdings'!Q:Q,MATCH(LARGE('💼 Holdings'!O:O,7),'💼 Holdings'!O:O,0)),"")</f>
        <v>0.482857142857143</v>
      </c>
      <c r="H31" s="15" t="n">
        <f aca="false">IFERROR(LARGE('💼 Holdings'!O:O,7)/'💼 Holdings'!P2,"")</f>
        <v>0.0392037210680466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customFormat="false" ht="15.75" hidden="false" customHeight="true" outlineLevel="0" collapsed="false">
      <c r="A32" s="1"/>
      <c r="B32" s="16" t="n">
        <f aca="false">IFERROR(INDEX('💼 Holdings'!A:A,MATCH(LARGE('💼 Holdings'!O:O,8),'💼 Holdings'!O:O,0)),"")</f>
        <v>0</v>
      </c>
      <c r="C32" s="33" t="str">
        <f aca="false">IFERROR(INDEX('💼 Holdings'!B:B,MATCH(LARGE('💼 Holdings'!O:O,8),'💼 Holdings'!O:O,0)),"")</f>
        <v>AAPL</v>
      </c>
      <c r="D32" s="34" t="str">
        <f aca="false">IFERROR(INDEX('💼 Holdings'!C:C,MATCH(LARGE('💼 Holdings'!O:O,8),'💼 Holdings'!O:O,0)),"")</f>
        <v>Apple Inc.</v>
      </c>
      <c r="E32" s="17" t="n">
        <f aca="false">IFERROR(LARGE('💼 Holdings'!O:O,8),"")</f>
        <v>1660.05</v>
      </c>
      <c r="F32" s="18" t="n">
        <f aca="false">IFERROR(INDEX('💼 Holdings'!P:P,MATCH(LARGE('💼 Holdings'!O:O,8),'💼 Holdings'!O:O,0)),"")</f>
        <v>265.05</v>
      </c>
      <c r="G32" s="19" t="n">
        <f aca="false">IFERROR(INDEX('💼 Holdings'!Q:Q,MATCH(LARGE('💼 Holdings'!O:O,8),'💼 Holdings'!O:O,0)),"")</f>
        <v>0.19</v>
      </c>
      <c r="H32" s="20" t="n">
        <f aca="false">IFERROR(LARGE('💼 Holdings'!O:O,8)/'💼 Holdings'!P2,"")</f>
        <v>0.0337084017853869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customFormat="false" ht="15.75" hidden="false" customHeight="true" outlineLevel="0" collapsed="false">
      <c r="A33" s="1"/>
      <c r="B33" s="30" t="n">
        <f aca="false">IFERROR(INDEX('💼 Holdings'!A:A,MATCH(LARGE('💼 Holdings'!O:O,9),'💼 Holdings'!O:O,0)),"")</f>
        <v>0</v>
      </c>
      <c r="C33" s="31" t="str">
        <f aca="false">IFERROR(INDEX('💼 Holdings'!B:B,MATCH(LARGE('💼 Holdings'!O:O,9),'💼 Holdings'!O:O,0)),"")</f>
        <v>SILVER</v>
      </c>
      <c r="D33" s="32" t="str">
        <f aca="false">IFERROR(INDEX('💼 Holdings'!C:C,MATCH(LARGE('💼 Holdings'!O:O,9),'💼 Holdings'!O:O,0)),"")</f>
        <v>Physical Silver (1oz)</v>
      </c>
      <c r="E33" s="12" t="n">
        <f aca="false">IFERROR(LARGE('💼 Holdings'!O:O,9),"")</f>
        <v>1375</v>
      </c>
      <c r="F33" s="13" t="n">
        <f aca="false">IFERROR(INDEX('💼 Holdings'!P:P,MATCH(LARGE('💼 Holdings'!O:O,9),'💼 Holdings'!O:O,0)),"")</f>
        <v>275</v>
      </c>
      <c r="G33" s="14" t="n">
        <f aca="false">IFERROR(INDEX('💼 Holdings'!Q:Q,MATCH(LARGE('💼 Holdings'!O:O,9),'💼 Holdings'!O:O,0)),"")</f>
        <v>0.25</v>
      </c>
      <c r="H33" s="15" t="n">
        <f aca="false">IFERROR(LARGE('💼 Holdings'!O:O,9)/'💼 Holdings'!P2,"")</f>
        <v>0.0279202749645534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customFormat="false" ht="15.75" hidden="false" customHeight="true" outlineLevel="0" collapsed="false">
      <c r="A34" s="1"/>
      <c r="B34" s="16" t="n">
        <f aca="false">IFERROR(INDEX('💼 Holdings'!A:A,MATCH(LARGE('💼 Holdings'!O:O,10),'💼 Holdings'!O:O,0)),"")</f>
        <v>0</v>
      </c>
      <c r="C34" s="33" t="str">
        <f aca="false">IFERROR(INDEX('💼 Holdings'!B:B,MATCH(LARGE('💼 Holdings'!O:O,10),'💼 Holdings'!O:O,0)),"")</f>
        <v>VNA</v>
      </c>
      <c r="D34" s="34" t="str">
        <f aca="false">IFERROR(INDEX('💼 Holdings'!C:C,MATCH(LARGE('💼 Holdings'!O:O,10),'💼 Holdings'!O:O,0)),"")</f>
        <v>Vonovia SE</v>
      </c>
      <c r="E34" s="17" t="n">
        <f aca="false">IFERROR(LARGE('💼 Holdings'!O:O,10),"")</f>
        <v>822</v>
      </c>
      <c r="F34" s="18" t="n">
        <f aca="false">IFERROR(INDEX('💼 Holdings'!P:P,MATCH(LARGE('💼 Holdings'!O:O,10),'💼 Holdings'!O:O,0)),"")</f>
        <v>-18</v>
      </c>
      <c r="G34" s="19" t="n">
        <f aca="false">IFERROR(INDEX('💼 Holdings'!Q:Q,MATCH(LARGE('💼 Holdings'!O:O,10),'💼 Holdings'!O:O,0)),"")</f>
        <v>-0.0214285714285714</v>
      </c>
      <c r="H34" s="20" t="n">
        <f aca="false">IFERROR(LARGE('💼 Holdings'!O:O,10)/'💼 Holdings'!P2,"")</f>
        <v>0.016691248015173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customFormat="false" ht="1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customFormat="false" ht="1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customFormat="false" ht="1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customFormat="fals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customFormat="false" ht="1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customFormat="fals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customFormat="false" ht="1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customFormat="false" ht="1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customFormat="false" ht="1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customFormat="false" ht="1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customFormat="false" ht="1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customFormat="false" ht="1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customFormat="false" ht="1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customFormat="false" ht="1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customFormat="false" ht="1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customFormat="false" ht="1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customFormat="false" ht="1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customFormat="fals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customFormat="false" ht="1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customFormat="fals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customFormat="fals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customFormat="fals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customFormat="false" ht="1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customFormat="false" ht="1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customFormat="false" ht="1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customFormat="false" ht="1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customFormat="false" ht="1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customFormat="false" ht="1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customFormat="false" ht="1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customFormat="false" ht="1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customFormat="false" ht="1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customFormat="false" ht="1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customFormat="false" ht="1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customFormat="false" ht="1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customFormat="false" ht="1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customFormat="false" ht="1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customFormat="false" ht="1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</sheetData>
  <mergeCells count="11">
    <mergeCell ref="B2:H2"/>
    <mergeCell ref="B3:H3"/>
    <mergeCell ref="B5:D5"/>
    <mergeCell ref="F5:H5"/>
    <mergeCell ref="J5:L5"/>
    <mergeCell ref="B6:D6"/>
    <mergeCell ref="F6:H6"/>
    <mergeCell ref="J6:L6"/>
    <mergeCell ref="J7:L7"/>
    <mergeCell ref="B10:H10"/>
    <mergeCell ref="B23:H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90D9"/>
    <pageSetUpPr fitToPage="false"/>
  </sheetPr>
  <dimension ref="A1:Y2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0"/>
    <col collapsed="false" customWidth="true" hidden="false" outlineLevel="0" max="3" min="3" style="0" width="24"/>
    <col collapsed="false" customWidth="true" hidden="false" outlineLevel="0" max="4" min="4" style="0" width="14"/>
    <col collapsed="false" customWidth="true" hidden="false" outlineLevel="0" max="6" min="5" style="0" width="12"/>
    <col collapsed="false" customWidth="true" hidden="false" outlineLevel="0" max="9" min="7" style="0" width="14"/>
    <col collapsed="false" customWidth="true" hidden="false" outlineLevel="0" max="11" min="10" style="0" width="12"/>
    <col collapsed="false" customWidth="true" hidden="false" outlineLevel="0" max="18" min="12" style="0" width="14"/>
    <col collapsed="false" customWidth="true" hidden="false" outlineLevel="0" max="19" min="19" style="0" width="16"/>
    <col collapsed="false" customWidth="true" hidden="false" outlineLevel="0" max="20" min="20" style="0" width="2"/>
  </cols>
  <sheetData>
    <row r="1" customFormat="false" ht="27.75" hidden="false" customHeight="true" outlineLevel="0" collapsed="false">
      <c r="A1" s="1"/>
      <c r="B1" s="35" t="s">
        <v>28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1"/>
      <c r="U1" s="1"/>
      <c r="V1" s="1"/>
      <c r="W1" s="1"/>
      <c r="X1" s="1"/>
      <c r="Y1" s="1"/>
    </row>
    <row r="2" customFormat="false" ht="7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6" t="n">
        <f aca="false">SUM(O5:O204)</f>
        <v>49247.366</v>
      </c>
      <c r="Q2" s="36" t="n">
        <f aca="false">SUM(N5:N204)</f>
        <v>30768.3</v>
      </c>
      <c r="R2" s="36" t="n">
        <f aca="false">P2-Q2</f>
        <v>18479.066</v>
      </c>
      <c r="S2" s="1"/>
      <c r="T2" s="1"/>
      <c r="U2" s="1"/>
      <c r="V2" s="1"/>
      <c r="W2" s="1"/>
      <c r="X2" s="1"/>
      <c r="Y2" s="1"/>
    </row>
    <row r="3" customFormat="false" ht="21.75" hidden="false" customHeight="true" outlineLevel="0" collapsed="false">
      <c r="A3" s="1"/>
      <c r="B3" s="37" t="s">
        <v>23</v>
      </c>
      <c r="C3" s="37" t="s">
        <v>24</v>
      </c>
      <c r="D3" s="37" t="s">
        <v>7</v>
      </c>
      <c r="E3" s="37" t="s">
        <v>29</v>
      </c>
      <c r="F3" s="37" t="s">
        <v>30</v>
      </c>
      <c r="G3" s="37" t="s">
        <v>31</v>
      </c>
      <c r="H3" s="37" t="s">
        <v>32</v>
      </c>
      <c r="I3" s="37" t="s">
        <v>33</v>
      </c>
      <c r="J3" s="37" t="s">
        <v>34</v>
      </c>
      <c r="K3" s="37" t="s">
        <v>35</v>
      </c>
      <c r="L3" s="37" t="s">
        <v>36</v>
      </c>
      <c r="M3" s="37" t="s">
        <v>37</v>
      </c>
      <c r="N3" s="37" t="s">
        <v>38</v>
      </c>
      <c r="O3" s="37" t="s">
        <v>39</v>
      </c>
      <c r="P3" s="37" t="s">
        <v>10</v>
      </c>
      <c r="Q3" s="37" t="s">
        <v>11</v>
      </c>
      <c r="R3" s="37" t="s">
        <v>40</v>
      </c>
      <c r="S3" s="37" t="s">
        <v>41</v>
      </c>
      <c r="T3" s="1"/>
      <c r="U3" s="1"/>
      <c r="V3" s="1"/>
      <c r="W3" s="1"/>
      <c r="X3" s="1"/>
      <c r="Y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customFormat="false" ht="18" hidden="false" customHeight="true" outlineLevel="0" collapsed="false">
      <c r="A5" s="1"/>
      <c r="B5" s="38" t="s">
        <v>42</v>
      </c>
      <c r="C5" s="39" t="s">
        <v>43</v>
      </c>
      <c r="D5" s="39" t="s">
        <v>44</v>
      </c>
      <c r="E5" s="39" t="s">
        <v>45</v>
      </c>
      <c r="F5" s="38" t="s">
        <v>46</v>
      </c>
      <c r="G5" s="40" t="n">
        <v>10</v>
      </c>
      <c r="H5" s="41" t="n">
        <v>150</v>
      </c>
      <c r="I5" s="41" t="n">
        <v>178.5</v>
      </c>
      <c r="J5" s="42" t="n">
        <f aca="false">I5*K5</f>
        <v>166.005</v>
      </c>
      <c r="K5" s="43" t="n">
        <v>0.93</v>
      </c>
      <c r="L5" s="41" t="n">
        <v>199.62</v>
      </c>
      <c r="M5" s="41" t="n">
        <v>124.17</v>
      </c>
      <c r="N5" s="42" t="n">
        <f aca="false">G5*H5*K5</f>
        <v>1395</v>
      </c>
      <c r="O5" s="42" t="n">
        <f aca="false">G5*J5</f>
        <v>1660.05</v>
      </c>
      <c r="P5" s="42" t="n">
        <f aca="false">O5-N5</f>
        <v>265.05</v>
      </c>
      <c r="Q5" s="44" t="n">
        <f aca="false">IFERROR(P5/N5,0)</f>
        <v>0.19</v>
      </c>
      <c r="R5" s="44" t="n">
        <f aca="false">IFERROR(O5/$P$2,0)</f>
        <v>0.0337084017853869</v>
      </c>
      <c r="S5" s="45" t="n">
        <v>0.96</v>
      </c>
      <c r="T5" s="1"/>
      <c r="U5" s="1"/>
      <c r="V5" s="1"/>
      <c r="W5" s="1"/>
      <c r="X5" s="1"/>
      <c r="Y5" s="1"/>
    </row>
    <row r="6" customFormat="false" ht="18" hidden="false" customHeight="true" outlineLevel="0" collapsed="false">
      <c r="A6" s="1"/>
      <c r="B6" s="46" t="s">
        <v>47</v>
      </c>
      <c r="C6" s="47" t="s">
        <v>48</v>
      </c>
      <c r="D6" s="47" t="s">
        <v>44</v>
      </c>
      <c r="E6" s="47" t="s">
        <v>45</v>
      </c>
      <c r="F6" s="46" t="s">
        <v>46</v>
      </c>
      <c r="G6" s="48" t="n">
        <v>5</v>
      </c>
      <c r="H6" s="49" t="n">
        <v>280</v>
      </c>
      <c r="I6" s="49" t="n">
        <v>415.2</v>
      </c>
      <c r="J6" s="50" t="n">
        <f aca="false">I6*K6</f>
        <v>386.136</v>
      </c>
      <c r="K6" s="51" t="n">
        <v>0.93</v>
      </c>
      <c r="L6" s="49" t="n">
        <v>430.82</v>
      </c>
      <c r="M6" s="49" t="n">
        <v>309.45</v>
      </c>
      <c r="N6" s="50" t="n">
        <f aca="false">G6*H6*K6</f>
        <v>1302</v>
      </c>
      <c r="O6" s="50" t="n">
        <f aca="false">G6*J6</f>
        <v>1930.68</v>
      </c>
      <c r="P6" s="50" t="n">
        <f aca="false">O6-N6</f>
        <v>628.68</v>
      </c>
      <c r="Q6" s="52" t="n">
        <f aca="false">IFERROR(P6/N6,0)</f>
        <v>0.482857142857143</v>
      </c>
      <c r="R6" s="52" t="n">
        <f aca="false">IFERROR(O6/$P$2,0)</f>
        <v>0.0392037210680466</v>
      </c>
      <c r="S6" s="53" t="n">
        <v>3</v>
      </c>
      <c r="T6" s="1"/>
      <c r="U6" s="1"/>
      <c r="V6" s="1"/>
      <c r="W6" s="1"/>
      <c r="X6" s="1"/>
      <c r="Y6" s="1"/>
    </row>
    <row r="7" customFormat="false" ht="18" hidden="false" customHeight="true" outlineLevel="0" collapsed="false">
      <c r="A7" s="1"/>
      <c r="B7" s="38" t="s">
        <v>49</v>
      </c>
      <c r="C7" s="39" t="s">
        <v>50</v>
      </c>
      <c r="D7" s="39" t="s">
        <v>44</v>
      </c>
      <c r="E7" s="39" t="s">
        <v>45</v>
      </c>
      <c r="F7" s="38" t="s">
        <v>46</v>
      </c>
      <c r="G7" s="40" t="n">
        <v>8</v>
      </c>
      <c r="H7" s="41" t="n">
        <v>220</v>
      </c>
      <c r="I7" s="41" t="n">
        <v>875.4</v>
      </c>
      <c r="J7" s="42" t="n">
        <f aca="false">I7*K7</f>
        <v>814.122</v>
      </c>
      <c r="K7" s="43" t="n">
        <v>0.93</v>
      </c>
      <c r="L7" s="41" t="n">
        <v>974</v>
      </c>
      <c r="M7" s="41" t="n">
        <v>180</v>
      </c>
      <c r="N7" s="42" t="n">
        <f aca="false">G7*H7*K7</f>
        <v>1636.8</v>
      </c>
      <c r="O7" s="42" t="n">
        <f aca="false">G7*J7</f>
        <v>6512.976</v>
      </c>
      <c r="P7" s="42" t="n">
        <f aca="false">O7-N7</f>
        <v>4876.176</v>
      </c>
      <c r="Q7" s="44" t="n">
        <f aca="false">IFERROR(P7/N7,0)</f>
        <v>2.97909090909091</v>
      </c>
      <c r="R7" s="44" t="n">
        <f aca="false">IFERROR(O7/$P$2,0)</f>
        <v>0.132250240550936</v>
      </c>
      <c r="S7" s="45" t="n">
        <v>0.16</v>
      </c>
      <c r="T7" s="1"/>
      <c r="U7" s="1"/>
      <c r="V7" s="1"/>
      <c r="W7" s="1"/>
      <c r="X7" s="1"/>
      <c r="Y7" s="1"/>
    </row>
    <row r="8" customFormat="false" ht="18" hidden="false" customHeight="true" outlineLevel="0" collapsed="false">
      <c r="A8" s="1"/>
      <c r="B8" s="46" t="s">
        <v>51</v>
      </c>
      <c r="C8" s="47" t="s">
        <v>52</v>
      </c>
      <c r="D8" s="47" t="s">
        <v>53</v>
      </c>
      <c r="E8" s="47" t="s">
        <v>54</v>
      </c>
      <c r="F8" s="46" t="s">
        <v>55</v>
      </c>
      <c r="G8" s="48" t="n">
        <v>20</v>
      </c>
      <c r="H8" s="49" t="n">
        <v>95</v>
      </c>
      <c r="I8" s="49" t="n">
        <v>118.4</v>
      </c>
      <c r="J8" s="50" t="n">
        <f aca="false">I8*K8</f>
        <v>118.4</v>
      </c>
      <c r="K8" s="51" t="n">
        <v>1</v>
      </c>
      <c r="L8" s="49" t="n">
        <v>122</v>
      </c>
      <c r="M8" s="49" t="n">
        <v>88.5</v>
      </c>
      <c r="N8" s="50" t="n">
        <f aca="false">G8*H8*K8</f>
        <v>1900</v>
      </c>
      <c r="O8" s="50" t="n">
        <f aca="false">G8*J8</f>
        <v>2368</v>
      </c>
      <c r="P8" s="50" t="n">
        <f aca="false">O8-N8</f>
        <v>468</v>
      </c>
      <c r="Q8" s="52" t="n">
        <f aca="false">IFERROR(P8/N8,0)</f>
        <v>0.246315789473684</v>
      </c>
      <c r="R8" s="52" t="n">
        <f aca="false">IFERROR(O8/$P$2,0)</f>
        <v>0.0480837899025909</v>
      </c>
      <c r="S8" s="53" t="n">
        <v>1.2</v>
      </c>
      <c r="T8" s="1"/>
      <c r="U8" s="1"/>
      <c r="V8" s="1"/>
      <c r="W8" s="1"/>
      <c r="X8" s="1"/>
      <c r="Y8" s="1"/>
    </row>
    <row r="9" customFormat="false" ht="18" hidden="false" customHeight="true" outlineLevel="0" collapsed="false">
      <c r="A9" s="1"/>
      <c r="B9" s="38" t="s">
        <v>56</v>
      </c>
      <c r="C9" s="39" t="s">
        <v>57</v>
      </c>
      <c r="D9" s="39" t="s">
        <v>53</v>
      </c>
      <c r="E9" s="39" t="s">
        <v>58</v>
      </c>
      <c r="F9" s="38" t="s">
        <v>46</v>
      </c>
      <c r="G9" s="40" t="n">
        <v>15</v>
      </c>
      <c r="H9" s="41" t="n">
        <v>420</v>
      </c>
      <c r="I9" s="41" t="n">
        <v>530.8</v>
      </c>
      <c r="J9" s="42" t="n">
        <f aca="false">I9*K9</f>
        <v>493.644</v>
      </c>
      <c r="K9" s="43" t="n">
        <v>0.93</v>
      </c>
      <c r="L9" s="41" t="n">
        <v>548</v>
      </c>
      <c r="M9" s="41" t="n">
        <v>388</v>
      </c>
      <c r="N9" s="42" t="n">
        <f aca="false">G9*H9*K9</f>
        <v>5859</v>
      </c>
      <c r="O9" s="42" t="n">
        <f aca="false">G9*J9</f>
        <v>7404.66</v>
      </c>
      <c r="P9" s="42" t="n">
        <f aca="false">O9-N9</f>
        <v>1545.66</v>
      </c>
      <c r="Q9" s="44" t="n">
        <f aca="false">IFERROR(P9/N9,0)</f>
        <v>0.263809523809524</v>
      </c>
      <c r="R9" s="44" t="n">
        <f aca="false">IFERROR(O9/$P$2,0)</f>
        <v>0.150356467795658</v>
      </c>
      <c r="S9" s="45" t="n">
        <v>0</v>
      </c>
      <c r="T9" s="1"/>
      <c r="U9" s="1"/>
      <c r="V9" s="1"/>
      <c r="W9" s="1"/>
      <c r="X9" s="1"/>
      <c r="Y9" s="1"/>
    </row>
    <row r="10" customFormat="false" ht="18" hidden="false" customHeight="true" outlineLevel="0" collapsed="false">
      <c r="A10" s="1"/>
      <c r="B10" s="46" t="s">
        <v>59</v>
      </c>
      <c r="C10" s="47" t="s">
        <v>60</v>
      </c>
      <c r="D10" s="47" t="s">
        <v>61</v>
      </c>
      <c r="E10" s="47" t="s">
        <v>62</v>
      </c>
      <c r="F10" s="46" t="s">
        <v>46</v>
      </c>
      <c r="G10" s="48" t="n">
        <v>0.25</v>
      </c>
      <c r="H10" s="49" t="n">
        <v>35000</v>
      </c>
      <c r="I10" s="49" t="n">
        <v>62400</v>
      </c>
      <c r="J10" s="50" t="n">
        <f aca="false">I10*K10</f>
        <v>58032</v>
      </c>
      <c r="K10" s="51" t="n">
        <v>0.93</v>
      </c>
      <c r="L10" s="49" t="n">
        <v>73750</v>
      </c>
      <c r="M10" s="49" t="n">
        <v>25000</v>
      </c>
      <c r="N10" s="50" t="n">
        <f aca="false">G10*H10*K10</f>
        <v>8137.5</v>
      </c>
      <c r="O10" s="50" t="n">
        <f aca="false">G10*J10</f>
        <v>14508</v>
      </c>
      <c r="P10" s="50" t="n">
        <f aca="false">O10-N10</f>
        <v>6370.5</v>
      </c>
      <c r="Q10" s="52" t="n">
        <f aca="false">IFERROR(P10/N10,0)</f>
        <v>0.782857142857143</v>
      </c>
      <c r="R10" s="52" t="n">
        <f aca="false">IFERROR(O10/$P$2,0)</f>
        <v>0.294594435771448</v>
      </c>
      <c r="S10" s="53" t="n">
        <v>0</v>
      </c>
      <c r="T10" s="1"/>
      <c r="U10" s="1"/>
      <c r="V10" s="1"/>
      <c r="W10" s="1"/>
      <c r="X10" s="1"/>
      <c r="Y10" s="1"/>
    </row>
    <row r="11" customFormat="false" ht="18" hidden="false" customHeight="true" outlineLevel="0" collapsed="false">
      <c r="A11" s="1"/>
      <c r="B11" s="38" t="s">
        <v>63</v>
      </c>
      <c r="C11" s="39" t="s">
        <v>64</v>
      </c>
      <c r="D11" s="39" t="s">
        <v>61</v>
      </c>
      <c r="E11" s="39" t="s">
        <v>62</v>
      </c>
      <c r="F11" s="38" t="s">
        <v>46</v>
      </c>
      <c r="G11" s="40" t="n">
        <v>2</v>
      </c>
      <c r="H11" s="41" t="n">
        <v>1800</v>
      </c>
      <c r="I11" s="41" t="n">
        <v>3100</v>
      </c>
      <c r="J11" s="42" t="n">
        <f aca="false">I11*K11</f>
        <v>2883</v>
      </c>
      <c r="K11" s="43" t="n">
        <v>0.93</v>
      </c>
      <c r="L11" s="41" t="n">
        <v>4090</v>
      </c>
      <c r="M11" s="41" t="n">
        <v>1500</v>
      </c>
      <c r="N11" s="42" t="n">
        <f aca="false">G11*H11*K11</f>
        <v>3348</v>
      </c>
      <c r="O11" s="42" t="n">
        <f aca="false">G11*J11</f>
        <v>5766</v>
      </c>
      <c r="P11" s="42" t="n">
        <f aca="false">O11-N11</f>
        <v>2418</v>
      </c>
      <c r="Q11" s="44" t="n">
        <f aca="false">IFERROR(P11/N11,0)</f>
        <v>0.722222222222222</v>
      </c>
      <c r="R11" s="44" t="n">
        <f aca="false">IFERROR(O11/$P$2,0)</f>
        <v>0.117082403960447</v>
      </c>
      <c r="S11" s="45" t="n">
        <v>0</v>
      </c>
      <c r="T11" s="1"/>
      <c r="U11" s="1"/>
      <c r="V11" s="1"/>
      <c r="W11" s="1"/>
      <c r="X11" s="1"/>
      <c r="Y11" s="1"/>
    </row>
    <row r="12" customFormat="false" ht="18" hidden="false" customHeight="true" outlineLevel="0" collapsed="false">
      <c r="A12" s="1"/>
      <c r="B12" s="46" t="s">
        <v>65</v>
      </c>
      <c r="C12" s="47" t="s">
        <v>66</v>
      </c>
      <c r="D12" s="47" t="s">
        <v>67</v>
      </c>
      <c r="E12" s="47" t="s">
        <v>68</v>
      </c>
      <c r="F12" s="46" t="s">
        <v>55</v>
      </c>
      <c r="G12" s="48" t="n">
        <v>3</v>
      </c>
      <c r="H12" s="49" t="n">
        <v>1750</v>
      </c>
      <c r="I12" s="49" t="n">
        <v>2300</v>
      </c>
      <c r="J12" s="50" t="n">
        <f aca="false">I12*K12</f>
        <v>2300</v>
      </c>
      <c r="K12" s="51" t="n">
        <v>1</v>
      </c>
      <c r="L12" s="49" t="n">
        <v>2400</v>
      </c>
      <c r="M12" s="49" t="n">
        <v>1820</v>
      </c>
      <c r="N12" s="50" t="n">
        <f aca="false">G12*H12*K12</f>
        <v>5250</v>
      </c>
      <c r="O12" s="50" t="n">
        <f aca="false">G12*J12</f>
        <v>6900</v>
      </c>
      <c r="P12" s="50" t="n">
        <f aca="false">O12-N12</f>
        <v>1650</v>
      </c>
      <c r="Q12" s="52" t="n">
        <f aca="false">IFERROR(P12/N12,0)</f>
        <v>0.314285714285714</v>
      </c>
      <c r="R12" s="52" t="n">
        <f aca="false">IFERROR(O12/$P$2,0)</f>
        <v>0.140109016185759</v>
      </c>
      <c r="S12" s="53" t="n">
        <v>0</v>
      </c>
      <c r="T12" s="1"/>
      <c r="U12" s="1"/>
      <c r="V12" s="1"/>
      <c r="W12" s="1"/>
      <c r="X12" s="1"/>
      <c r="Y12" s="1"/>
    </row>
    <row r="13" customFormat="false" ht="18" hidden="false" customHeight="true" outlineLevel="0" collapsed="false">
      <c r="A13" s="1"/>
      <c r="B13" s="38" t="s">
        <v>69</v>
      </c>
      <c r="C13" s="39" t="s">
        <v>70</v>
      </c>
      <c r="D13" s="39" t="s">
        <v>71</v>
      </c>
      <c r="E13" s="39" t="s">
        <v>68</v>
      </c>
      <c r="F13" s="38" t="s">
        <v>55</v>
      </c>
      <c r="G13" s="40" t="n">
        <v>50</v>
      </c>
      <c r="H13" s="41" t="n">
        <v>22</v>
      </c>
      <c r="I13" s="41" t="n">
        <v>27.5</v>
      </c>
      <c r="J13" s="42" t="n">
        <f aca="false">I13*K13</f>
        <v>27.5</v>
      </c>
      <c r="K13" s="43" t="n">
        <v>1</v>
      </c>
      <c r="L13" s="41" t="n">
        <v>32</v>
      </c>
      <c r="M13" s="41" t="n">
        <v>21</v>
      </c>
      <c r="N13" s="42" t="n">
        <f aca="false">G13*H13*K13</f>
        <v>1100</v>
      </c>
      <c r="O13" s="42" t="n">
        <f aca="false">G13*J13</f>
        <v>1375</v>
      </c>
      <c r="P13" s="42" t="n">
        <f aca="false">O13-N13</f>
        <v>275</v>
      </c>
      <c r="Q13" s="44" t="n">
        <f aca="false">IFERROR(P13/N13,0)</f>
        <v>0.25</v>
      </c>
      <c r="R13" s="44" t="n">
        <f aca="false">IFERROR(O13/$P$2,0)</f>
        <v>0.0279202749645534</v>
      </c>
      <c r="S13" s="45" t="n">
        <v>0</v>
      </c>
      <c r="T13" s="1"/>
      <c r="U13" s="1"/>
      <c r="V13" s="1"/>
      <c r="W13" s="1"/>
      <c r="X13" s="1"/>
      <c r="Y13" s="1"/>
    </row>
    <row r="14" customFormat="false" ht="18" hidden="false" customHeight="true" outlineLevel="0" collapsed="false">
      <c r="A14" s="1"/>
      <c r="B14" s="46" t="s">
        <v>72</v>
      </c>
      <c r="C14" s="47" t="s">
        <v>73</v>
      </c>
      <c r="D14" s="47" t="s">
        <v>44</v>
      </c>
      <c r="E14" s="47" t="s">
        <v>74</v>
      </c>
      <c r="F14" s="46" t="s">
        <v>55</v>
      </c>
      <c r="G14" s="48" t="n">
        <v>30</v>
      </c>
      <c r="H14" s="49" t="n">
        <v>28</v>
      </c>
      <c r="I14" s="49" t="n">
        <v>27.4</v>
      </c>
      <c r="J14" s="50" t="n">
        <f aca="false">I14*K14</f>
        <v>27.4</v>
      </c>
      <c r="K14" s="51" t="n">
        <v>1</v>
      </c>
      <c r="L14" s="49" t="n">
        <v>32.5</v>
      </c>
      <c r="M14" s="49" t="n">
        <v>20.1</v>
      </c>
      <c r="N14" s="50" t="n">
        <f aca="false">G14*H14*K14</f>
        <v>840</v>
      </c>
      <c r="O14" s="50" t="n">
        <f aca="false">G14*J14</f>
        <v>822</v>
      </c>
      <c r="P14" s="50" t="n">
        <f aca="false">O14-N14</f>
        <v>-18</v>
      </c>
      <c r="Q14" s="52" t="n">
        <f aca="false">IFERROR(P14/N14,0)</f>
        <v>-0.0214285714285714</v>
      </c>
      <c r="R14" s="52" t="n">
        <f aca="false">IFERROR(O14/$P$2,0)</f>
        <v>0.016691248015173</v>
      </c>
      <c r="S14" s="53" t="n">
        <v>0.9</v>
      </c>
      <c r="T14" s="1"/>
      <c r="U14" s="1"/>
      <c r="V14" s="1"/>
      <c r="W14" s="1"/>
      <c r="X14" s="1"/>
      <c r="Y14" s="1"/>
    </row>
    <row r="15" customFormat="false" ht="16.5" hidden="false" customHeight="true" outlineLevel="0" collapsed="false">
      <c r="A15" s="1"/>
      <c r="B15" s="54"/>
      <c r="C15" s="54"/>
      <c r="D15" s="54"/>
      <c r="E15" s="54"/>
      <c r="F15" s="54"/>
      <c r="G15" s="54"/>
      <c r="H15" s="54"/>
      <c r="I15" s="54"/>
      <c r="J15" s="42" t="str">
        <f aca="false">IF(I15="","",I15*K15)</f>
        <v/>
      </c>
      <c r="K15" s="54"/>
      <c r="L15" s="54"/>
      <c r="M15" s="54"/>
      <c r="N15" s="42" t="str">
        <f aca="false">IF(G15="","",G15*H15*K15)</f>
        <v/>
      </c>
      <c r="O15" s="42" t="str">
        <f aca="false">IF(G15="","",G15*J15)</f>
        <v/>
      </c>
      <c r="P15" s="42" t="str">
        <f aca="false">IF(N15="","",O15-N15)</f>
        <v/>
      </c>
      <c r="Q15" s="44" t="str">
        <f aca="false">IFERROR(IF(N15="","",P15/N15),0)</f>
        <v/>
      </c>
      <c r="R15" s="44" t="str">
        <f aca="false">IFERROR(IF(O15="","",O15/$P$2),0)</f>
        <v/>
      </c>
      <c r="S15" s="54"/>
      <c r="T15" s="1"/>
      <c r="U15" s="1"/>
      <c r="V15" s="1"/>
      <c r="W15" s="1"/>
      <c r="X15" s="1"/>
      <c r="Y15" s="1"/>
    </row>
    <row r="16" customFormat="false" ht="16.5" hidden="false" customHeight="true" outlineLevel="0" collapsed="false">
      <c r="A16" s="1"/>
      <c r="B16" s="55"/>
      <c r="C16" s="55"/>
      <c r="D16" s="55"/>
      <c r="E16" s="55"/>
      <c r="F16" s="55"/>
      <c r="G16" s="55"/>
      <c r="H16" s="55"/>
      <c r="I16" s="55"/>
      <c r="J16" s="50" t="str">
        <f aca="false">IF(I16="","",I16*K16)</f>
        <v/>
      </c>
      <c r="K16" s="55"/>
      <c r="L16" s="55"/>
      <c r="M16" s="55"/>
      <c r="N16" s="50" t="str">
        <f aca="false">IF(G16="","",G16*H16*K16)</f>
        <v/>
      </c>
      <c r="O16" s="50" t="str">
        <f aca="false">IF(G16="","",G16*J16)</f>
        <v/>
      </c>
      <c r="P16" s="50" t="str">
        <f aca="false">IF(N16="","",O16-N16)</f>
        <v/>
      </c>
      <c r="Q16" s="52" t="str">
        <f aca="false">IFERROR(IF(N16="","",P16/N16),0)</f>
        <v/>
      </c>
      <c r="R16" s="52" t="str">
        <f aca="false">IFERROR(IF(O16="","",O16/$P$2),0)</f>
        <v/>
      </c>
      <c r="S16" s="55"/>
      <c r="T16" s="1"/>
      <c r="U16" s="1"/>
      <c r="V16" s="1"/>
      <c r="W16" s="1"/>
      <c r="X16" s="1"/>
      <c r="Y16" s="1"/>
    </row>
    <row r="17" customFormat="false" ht="16.5" hidden="false" customHeight="true" outlineLevel="0" collapsed="false">
      <c r="A17" s="1"/>
      <c r="B17" s="54"/>
      <c r="C17" s="54"/>
      <c r="D17" s="54"/>
      <c r="E17" s="54"/>
      <c r="F17" s="54"/>
      <c r="G17" s="54"/>
      <c r="H17" s="54"/>
      <c r="I17" s="54"/>
      <c r="J17" s="42" t="str">
        <f aca="false">IF(I17="","",I17*K17)</f>
        <v/>
      </c>
      <c r="K17" s="54"/>
      <c r="L17" s="54"/>
      <c r="M17" s="54"/>
      <c r="N17" s="42" t="str">
        <f aca="false">IF(G17="","",G17*H17*K17)</f>
        <v/>
      </c>
      <c r="O17" s="42" t="str">
        <f aca="false">IF(G17="","",G17*J17)</f>
        <v/>
      </c>
      <c r="P17" s="42" t="str">
        <f aca="false">IF(N17="","",O17-N17)</f>
        <v/>
      </c>
      <c r="Q17" s="44" t="str">
        <f aca="false">IFERROR(IF(N17="","",P17/N17),0)</f>
        <v/>
      </c>
      <c r="R17" s="44" t="str">
        <f aca="false">IFERROR(IF(O17="","",O17/$P$2),0)</f>
        <v/>
      </c>
      <c r="S17" s="54"/>
      <c r="T17" s="1"/>
      <c r="U17" s="1"/>
      <c r="V17" s="1"/>
      <c r="W17" s="1"/>
      <c r="X17" s="1"/>
      <c r="Y17" s="1"/>
    </row>
    <row r="18" customFormat="false" ht="16.5" hidden="false" customHeight="true" outlineLevel="0" collapsed="false">
      <c r="A18" s="1"/>
      <c r="B18" s="55"/>
      <c r="C18" s="55"/>
      <c r="D18" s="55"/>
      <c r="E18" s="55"/>
      <c r="F18" s="55"/>
      <c r="G18" s="55"/>
      <c r="H18" s="55"/>
      <c r="I18" s="55"/>
      <c r="J18" s="50" t="str">
        <f aca="false">IF(I18="","",I18*K18)</f>
        <v/>
      </c>
      <c r="K18" s="55"/>
      <c r="L18" s="55"/>
      <c r="M18" s="55"/>
      <c r="N18" s="50" t="str">
        <f aca="false">IF(G18="","",G18*H18*K18)</f>
        <v/>
      </c>
      <c r="O18" s="50" t="str">
        <f aca="false">IF(G18="","",G18*J18)</f>
        <v/>
      </c>
      <c r="P18" s="50" t="str">
        <f aca="false">IF(N18="","",O18-N18)</f>
        <v/>
      </c>
      <c r="Q18" s="52" t="str">
        <f aca="false">IFERROR(IF(N18="","",P18/N18),0)</f>
        <v/>
      </c>
      <c r="R18" s="52" t="str">
        <f aca="false">IFERROR(IF(O18="","",O18/$P$2),0)</f>
        <v/>
      </c>
      <c r="S18" s="55"/>
      <c r="T18" s="1"/>
      <c r="U18" s="1"/>
      <c r="V18" s="1"/>
      <c r="W18" s="1"/>
      <c r="X18" s="1"/>
      <c r="Y18" s="1"/>
    </row>
    <row r="19" customFormat="false" ht="16.5" hidden="false" customHeight="true" outlineLevel="0" collapsed="false">
      <c r="A19" s="1"/>
      <c r="B19" s="54"/>
      <c r="C19" s="54"/>
      <c r="D19" s="54"/>
      <c r="E19" s="54"/>
      <c r="F19" s="54"/>
      <c r="G19" s="54"/>
      <c r="H19" s="54"/>
      <c r="I19" s="54"/>
      <c r="J19" s="42" t="str">
        <f aca="false">IF(I19="","",I19*K19)</f>
        <v/>
      </c>
      <c r="K19" s="54"/>
      <c r="L19" s="54"/>
      <c r="M19" s="54"/>
      <c r="N19" s="42" t="str">
        <f aca="false">IF(G19="","",G19*H19*K19)</f>
        <v/>
      </c>
      <c r="O19" s="42" t="str">
        <f aca="false">IF(G19="","",G19*J19)</f>
        <v/>
      </c>
      <c r="P19" s="42" t="str">
        <f aca="false">IF(N19="","",O19-N19)</f>
        <v/>
      </c>
      <c r="Q19" s="44" t="str">
        <f aca="false">IFERROR(IF(N19="","",P19/N19),0)</f>
        <v/>
      </c>
      <c r="R19" s="44" t="str">
        <f aca="false">IFERROR(IF(O19="","",O19/$P$2),0)</f>
        <v/>
      </c>
      <c r="S19" s="54"/>
      <c r="T19" s="1"/>
      <c r="U19" s="1"/>
      <c r="V19" s="1"/>
      <c r="W19" s="1"/>
      <c r="X19" s="1"/>
      <c r="Y19" s="1"/>
    </row>
    <row r="20" customFormat="false" ht="16.5" hidden="false" customHeight="true" outlineLevel="0" collapsed="false">
      <c r="A20" s="1"/>
      <c r="B20" s="55"/>
      <c r="C20" s="55"/>
      <c r="D20" s="55"/>
      <c r="E20" s="55"/>
      <c r="F20" s="55"/>
      <c r="G20" s="55"/>
      <c r="H20" s="55"/>
      <c r="I20" s="55"/>
      <c r="J20" s="50" t="str">
        <f aca="false">IF(I20="","",I20*K20)</f>
        <v/>
      </c>
      <c r="K20" s="55"/>
      <c r="L20" s="55"/>
      <c r="M20" s="55"/>
      <c r="N20" s="50" t="str">
        <f aca="false">IF(G20="","",G20*H20*K20)</f>
        <v/>
      </c>
      <c r="O20" s="50" t="str">
        <f aca="false">IF(G20="","",G20*J20)</f>
        <v/>
      </c>
      <c r="P20" s="50" t="str">
        <f aca="false">IF(N20="","",O20-N20)</f>
        <v/>
      </c>
      <c r="Q20" s="52" t="str">
        <f aca="false">IFERROR(IF(N20="","",P20/N20),0)</f>
        <v/>
      </c>
      <c r="R20" s="52" t="str">
        <f aca="false">IFERROR(IF(O20="","",O20/$P$2),0)</f>
        <v/>
      </c>
      <c r="S20" s="55"/>
      <c r="T20" s="1"/>
      <c r="U20" s="1"/>
      <c r="V20" s="1"/>
      <c r="W20" s="1"/>
      <c r="X20" s="1"/>
      <c r="Y20" s="1"/>
    </row>
    <row r="21" customFormat="false" ht="16.5" hidden="false" customHeight="true" outlineLevel="0" collapsed="false">
      <c r="A21" s="1"/>
      <c r="B21" s="54"/>
      <c r="C21" s="54"/>
      <c r="D21" s="54"/>
      <c r="E21" s="54"/>
      <c r="F21" s="54"/>
      <c r="G21" s="54"/>
      <c r="H21" s="54"/>
      <c r="I21" s="54"/>
      <c r="J21" s="42" t="str">
        <f aca="false">IF(I21="","",I21*K21)</f>
        <v/>
      </c>
      <c r="K21" s="54"/>
      <c r="L21" s="54"/>
      <c r="M21" s="54"/>
      <c r="N21" s="42" t="str">
        <f aca="false">IF(G21="","",G21*H21*K21)</f>
        <v/>
      </c>
      <c r="O21" s="42" t="str">
        <f aca="false">IF(G21="","",G21*J21)</f>
        <v/>
      </c>
      <c r="P21" s="42" t="str">
        <f aca="false">IF(N21="","",O21-N21)</f>
        <v/>
      </c>
      <c r="Q21" s="44" t="str">
        <f aca="false">IFERROR(IF(N21="","",P21/N21),0)</f>
        <v/>
      </c>
      <c r="R21" s="44" t="str">
        <f aca="false">IFERROR(IF(O21="","",O21/$P$2),0)</f>
        <v/>
      </c>
      <c r="S21" s="54"/>
      <c r="T21" s="1"/>
      <c r="U21" s="1"/>
      <c r="V21" s="1"/>
      <c r="W21" s="1"/>
      <c r="X21" s="1"/>
      <c r="Y21" s="1"/>
    </row>
    <row r="22" customFormat="false" ht="16.5" hidden="false" customHeight="true" outlineLevel="0" collapsed="false">
      <c r="A22" s="1"/>
      <c r="B22" s="55"/>
      <c r="C22" s="55"/>
      <c r="D22" s="55"/>
      <c r="E22" s="55"/>
      <c r="F22" s="55"/>
      <c r="G22" s="55"/>
      <c r="H22" s="55"/>
      <c r="I22" s="55"/>
      <c r="J22" s="50" t="str">
        <f aca="false">IF(I22="","",I22*K22)</f>
        <v/>
      </c>
      <c r="K22" s="55"/>
      <c r="L22" s="55"/>
      <c r="M22" s="55"/>
      <c r="N22" s="50" t="str">
        <f aca="false">IF(G22="","",G22*H22*K22)</f>
        <v/>
      </c>
      <c r="O22" s="50" t="str">
        <f aca="false">IF(G22="","",G22*J22)</f>
        <v/>
      </c>
      <c r="P22" s="50" t="str">
        <f aca="false">IF(N22="","",O22-N22)</f>
        <v/>
      </c>
      <c r="Q22" s="52" t="str">
        <f aca="false">IFERROR(IF(N22="","",P22/N22),0)</f>
        <v/>
      </c>
      <c r="R22" s="52" t="str">
        <f aca="false">IFERROR(IF(O22="","",O22/$P$2),0)</f>
        <v/>
      </c>
      <c r="S22" s="55"/>
      <c r="T22" s="1"/>
      <c r="U22" s="1"/>
      <c r="V22" s="1"/>
      <c r="W22" s="1"/>
      <c r="X22" s="1"/>
      <c r="Y22" s="1"/>
    </row>
    <row r="23" customFormat="false" ht="16.5" hidden="false" customHeight="true" outlineLevel="0" collapsed="false">
      <c r="A23" s="1"/>
      <c r="B23" s="54"/>
      <c r="C23" s="54"/>
      <c r="D23" s="54"/>
      <c r="E23" s="54"/>
      <c r="F23" s="54"/>
      <c r="G23" s="54"/>
      <c r="H23" s="54"/>
      <c r="I23" s="54"/>
      <c r="J23" s="42" t="str">
        <f aca="false">IF(I23="","",I23*K23)</f>
        <v/>
      </c>
      <c r="K23" s="54"/>
      <c r="L23" s="54"/>
      <c r="M23" s="54"/>
      <c r="N23" s="42" t="str">
        <f aca="false">IF(G23="","",G23*H23*K23)</f>
        <v/>
      </c>
      <c r="O23" s="42" t="str">
        <f aca="false">IF(G23="","",G23*J23)</f>
        <v/>
      </c>
      <c r="P23" s="42" t="str">
        <f aca="false">IF(N23="","",O23-N23)</f>
        <v/>
      </c>
      <c r="Q23" s="44" t="str">
        <f aca="false">IFERROR(IF(N23="","",P23/N23),0)</f>
        <v/>
      </c>
      <c r="R23" s="44" t="str">
        <f aca="false">IFERROR(IF(O23="","",O23/$P$2),0)</f>
        <v/>
      </c>
      <c r="S23" s="54"/>
      <c r="T23" s="1"/>
      <c r="U23" s="1"/>
      <c r="V23" s="1"/>
      <c r="W23" s="1"/>
      <c r="X23" s="1"/>
      <c r="Y23" s="1"/>
    </row>
    <row r="24" customFormat="false" ht="16.5" hidden="false" customHeight="true" outlineLevel="0" collapsed="false">
      <c r="A24" s="1"/>
      <c r="B24" s="55"/>
      <c r="C24" s="55"/>
      <c r="D24" s="55"/>
      <c r="E24" s="55"/>
      <c r="F24" s="55"/>
      <c r="G24" s="55"/>
      <c r="H24" s="55"/>
      <c r="I24" s="55"/>
      <c r="J24" s="50" t="str">
        <f aca="false">IF(I24="","",I24*K24)</f>
        <v/>
      </c>
      <c r="K24" s="55"/>
      <c r="L24" s="55"/>
      <c r="M24" s="55"/>
      <c r="N24" s="50" t="str">
        <f aca="false">IF(G24="","",G24*H24*K24)</f>
        <v/>
      </c>
      <c r="O24" s="50" t="str">
        <f aca="false">IF(G24="","",G24*J24)</f>
        <v/>
      </c>
      <c r="P24" s="50" t="str">
        <f aca="false">IF(N24="","",O24-N24)</f>
        <v/>
      </c>
      <c r="Q24" s="52" t="str">
        <f aca="false">IFERROR(IF(N24="","",P24/N24),0)</f>
        <v/>
      </c>
      <c r="R24" s="52" t="str">
        <f aca="false">IFERROR(IF(O24="","",O24/$P$2),0)</f>
        <v/>
      </c>
      <c r="S24" s="55"/>
      <c r="T24" s="1"/>
      <c r="U24" s="1"/>
      <c r="V24" s="1"/>
      <c r="W24" s="1"/>
      <c r="X24" s="1"/>
      <c r="Y24" s="1"/>
    </row>
    <row r="25" customFormat="false" ht="16.5" hidden="false" customHeight="true" outlineLevel="0" collapsed="false">
      <c r="A25" s="1"/>
      <c r="B25" s="54"/>
      <c r="C25" s="54"/>
      <c r="D25" s="54"/>
      <c r="E25" s="54"/>
      <c r="F25" s="54"/>
      <c r="G25" s="54"/>
      <c r="H25" s="54"/>
      <c r="I25" s="54"/>
      <c r="J25" s="42" t="str">
        <f aca="false">IF(I25="","",I25*K25)</f>
        <v/>
      </c>
      <c r="K25" s="54"/>
      <c r="L25" s="54"/>
      <c r="M25" s="54"/>
      <c r="N25" s="42" t="str">
        <f aca="false">IF(G25="","",G25*H25*K25)</f>
        <v/>
      </c>
      <c r="O25" s="42" t="str">
        <f aca="false">IF(G25="","",G25*J25)</f>
        <v/>
      </c>
      <c r="P25" s="42" t="str">
        <f aca="false">IF(N25="","",O25-N25)</f>
        <v/>
      </c>
      <c r="Q25" s="44" t="str">
        <f aca="false">IFERROR(IF(N25="","",P25/N25),0)</f>
        <v/>
      </c>
      <c r="R25" s="44" t="str">
        <f aca="false">IFERROR(IF(O25="","",O25/$P$2),0)</f>
        <v/>
      </c>
      <c r="S25" s="54"/>
      <c r="T25" s="1"/>
      <c r="U25" s="1"/>
      <c r="V25" s="1"/>
      <c r="W25" s="1"/>
      <c r="X25" s="1"/>
      <c r="Y25" s="1"/>
    </row>
    <row r="26" customFormat="false" ht="16.5" hidden="false" customHeight="true" outlineLevel="0" collapsed="false">
      <c r="A26" s="1"/>
      <c r="B26" s="55"/>
      <c r="C26" s="55"/>
      <c r="D26" s="55"/>
      <c r="E26" s="55"/>
      <c r="F26" s="55"/>
      <c r="G26" s="55"/>
      <c r="H26" s="55"/>
      <c r="I26" s="55"/>
      <c r="J26" s="50" t="str">
        <f aca="false">IF(I26="","",I26*K26)</f>
        <v/>
      </c>
      <c r="K26" s="55"/>
      <c r="L26" s="55"/>
      <c r="M26" s="55"/>
      <c r="N26" s="50" t="str">
        <f aca="false">IF(G26="","",G26*H26*K26)</f>
        <v/>
      </c>
      <c r="O26" s="50" t="str">
        <f aca="false">IF(G26="","",G26*J26)</f>
        <v/>
      </c>
      <c r="P26" s="50" t="str">
        <f aca="false">IF(N26="","",O26-N26)</f>
        <v/>
      </c>
      <c r="Q26" s="52" t="str">
        <f aca="false">IFERROR(IF(N26="","",P26/N26),0)</f>
        <v/>
      </c>
      <c r="R26" s="52" t="str">
        <f aca="false">IFERROR(IF(O26="","",O26/$P$2),0)</f>
        <v/>
      </c>
      <c r="S26" s="55"/>
      <c r="T26" s="1"/>
      <c r="U26" s="1"/>
      <c r="V26" s="1"/>
      <c r="W26" s="1"/>
      <c r="X26" s="1"/>
      <c r="Y26" s="1"/>
    </row>
    <row r="27" customFormat="false" ht="16.5" hidden="false" customHeight="true" outlineLevel="0" collapsed="false">
      <c r="A27" s="1"/>
      <c r="B27" s="54"/>
      <c r="C27" s="54"/>
      <c r="D27" s="54"/>
      <c r="E27" s="54"/>
      <c r="F27" s="54"/>
      <c r="G27" s="54"/>
      <c r="H27" s="54"/>
      <c r="I27" s="54"/>
      <c r="J27" s="42" t="str">
        <f aca="false">IF(I27="","",I27*K27)</f>
        <v/>
      </c>
      <c r="K27" s="54"/>
      <c r="L27" s="54"/>
      <c r="M27" s="54"/>
      <c r="N27" s="42" t="str">
        <f aca="false">IF(G27="","",G27*H27*K27)</f>
        <v/>
      </c>
      <c r="O27" s="42" t="str">
        <f aca="false">IF(G27="","",G27*J27)</f>
        <v/>
      </c>
      <c r="P27" s="42" t="str">
        <f aca="false">IF(N27="","",O27-N27)</f>
        <v/>
      </c>
      <c r="Q27" s="44" t="str">
        <f aca="false">IFERROR(IF(N27="","",P27/N27),0)</f>
        <v/>
      </c>
      <c r="R27" s="44" t="str">
        <f aca="false">IFERROR(IF(O27="","",O27/$P$2),0)</f>
        <v/>
      </c>
      <c r="S27" s="54"/>
      <c r="T27" s="1"/>
      <c r="U27" s="1"/>
      <c r="V27" s="1"/>
      <c r="W27" s="1"/>
      <c r="X27" s="1"/>
      <c r="Y27" s="1"/>
    </row>
    <row r="28" customFormat="false" ht="16.5" hidden="false" customHeight="true" outlineLevel="0" collapsed="false">
      <c r="A28" s="1"/>
      <c r="B28" s="55"/>
      <c r="C28" s="55"/>
      <c r="D28" s="55"/>
      <c r="E28" s="55"/>
      <c r="F28" s="55"/>
      <c r="G28" s="55"/>
      <c r="H28" s="55"/>
      <c r="I28" s="55"/>
      <c r="J28" s="50" t="str">
        <f aca="false">IF(I28="","",I28*K28)</f>
        <v/>
      </c>
      <c r="K28" s="55"/>
      <c r="L28" s="55"/>
      <c r="M28" s="55"/>
      <c r="N28" s="50" t="str">
        <f aca="false">IF(G28="","",G28*H28*K28)</f>
        <v/>
      </c>
      <c r="O28" s="50" t="str">
        <f aca="false">IF(G28="","",G28*J28)</f>
        <v/>
      </c>
      <c r="P28" s="50" t="str">
        <f aca="false">IF(N28="","",O28-N28)</f>
        <v/>
      </c>
      <c r="Q28" s="52" t="str">
        <f aca="false">IFERROR(IF(N28="","",P28/N28),0)</f>
        <v/>
      </c>
      <c r="R28" s="52" t="str">
        <f aca="false">IFERROR(IF(O28="","",O28/$P$2),0)</f>
        <v/>
      </c>
      <c r="S28" s="55"/>
      <c r="T28" s="1"/>
      <c r="U28" s="1"/>
      <c r="V28" s="1"/>
      <c r="W28" s="1"/>
      <c r="X28" s="1"/>
      <c r="Y28" s="1"/>
    </row>
    <row r="29" customFormat="false" ht="16.5" hidden="false" customHeight="true" outlineLevel="0" collapsed="false">
      <c r="A29" s="1"/>
      <c r="B29" s="54"/>
      <c r="C29" s="54"/>
      <c r="D29" s="54"/>
      <c r="E29" s="54"/>
      <c r="F29" s="54"/>
      <c r="G29" s="54"/>
      <c r="H29" s="54"/>
      <c r="I29" s="54"/>
      <c r="J29" s="42" t="str">
        <f aca="false">IF(I29="","",I29*K29)</f>
        <v/>
      </c>
      <c r="K29" s="54"/>
      <c r="L29" s="54"/>
      <c r="M29" s="54"/>
      <c r="N29" s="42" t="str">
        <f aca="false">IF(G29="","",G29*H29*K29)</f>
        <v/>
      </c>
      <c r="O29" s="42" t="str">
        <f aca="false">IF(G29="","",G29*J29)</f>
        <v/>
      </c>
      <c r="P29" s="42" t="str">
        <f aca="false">IF(N29="","",O29-N29)</f>
        <v/>
      </c>
      <c r="Q29" s="44" t="str">
        <f aca="false">IFERROR(IF(N29="","",P29/N29),0)</f>
        <v/>
      </c>
      <c r="R29" s="44" t="str">
        <f aca="false">IFERROR(IF(O29="","",O29/$P$2),0)</f>
        <v/>
      </c>
      <c r="S29" s="54"/>
      <c r="T29" s="1"/>
      <c r="U29" s="1"/>
      <c r="V29" s="1"/>
      <c r="W29" s="1"/>
      <c r="X29" s="1"/>
      <c r="Y29" s="1"/>
    </row>
    <row r="30" customFormat="false" ht="16.5" hidden="false" customHeight="true" outlineLevel="0" collapsed="false">
      <c r="A30" s="1"/>
      <c r="B30" s="55"/>
      <c r="C30" s="55"/>
      <c r="D30" s="55"/>
      <c r="E30" s="55"/>
      <c r="F30" s="55"/>
      <c r="G30" s="55"/>
      <c r="H30" s="55"/>
      <c r="I30" s="55"/>
      <c r="J30" s="50" t="str">
        <f aca="false">IF(I30="","",I30*K30)</f>
        <v/>
      </c>
      <c r="K30" s="55"/>
      <c r="L30" s="55"/>
      <c r="M30" s="55"/>
      <c r="N30" s="50" t="str">
        <f aca="false">IF(G30="","",G30*H30*K30)</f>
        <v/>
      </c>
      <c r="O30" s="50" t="str">
        <f aca="false">IF(G30="","",G30*J30)</f>
        <v/>
      </c>
      <c r="P30" s="50" t="str">
        <f aca="false">IF(N30="","",O30-N30)</f>
        <v/>
      </c>
      <c r="Q30" s="52" t="str">
        <f aca="false">IFERROR(IF(N30="","",P30/N30),0)</f>
        <v/>
      </c>
      <c r="R30" s="52" t="str">
        <f aca="false">IFERROR(IF(O30="","",O30/$P$2),0)</f>
        <v/>
      </c>
      <c r="S30" s="55"/>
      <c r="T30" s="1"/>
      <c r="U30" s="1"/>
      <c r="V30" s="1"/>
      <c r="W30" s="1"/>
      <c r="X30" s="1"/>
      <c r="Y30" s="1"/>
    </row>
    <row r="31" customFormat="false" ht="16.5" hidden="false" customHeight="true" outlineLevel="0" collapsed="false">
      <c r="A31" s="1"/>
      <c r="B31" s="54"/>
      <c r="C31" s="54"/>
      <c r="D31" s="54"/>
      <c r="E31" s="54"/>
      <c r="F31" s="54"/>
      <c r="G31" s="54"/>
      <c r="H31" s="54"/>
      <c r="I31" s="54"/>
      <c r="J31" s="42" t="str">
        <f aca="false">IF(I31="","",I31*K31)</f>
        <v/>
      </c>
      <c r="K31" s="54"/>
      <c r="L31" s="54"/>
      <c r="M31" s="54"/>
      <c r="N31" s="42" t="str">
        <f aca="false">IF(G31="","",G31*H31*K31)</f>
        <v/>
      </c>
      <c r="O31" s="42" t="str">
        <f aca="false">IF(G31="","",G31*J31)</f>
        <v/>
      </c>
      <c r="P31" s="42" t="str">
        <f aca="false">IF(N31="","",O31-N31)</f>
        <v/>
      </c>
      <c r="Q31" s="44" t="str">
        <f aca="false">IFERROR(IF(N31="","",P31/N31),0)</f>
        <v/>
      </c>
      <c r="R31" s="44" t="str">
        <f aca="false">IFERROR(IF(O31="","",O31/$P$2),0)</f>
        <v/>
      </c>
      <c r="S31" s="54"/>
      <c r="T31" s="1"/>
      <c r="U31" s="1"/>
      <c r="V31" s="1"/>
      <c r="W31" s="1"/>
      <c r="X31" s="1"/>
      <c r="Y31" s="1"/>
    </row>
    <row r="32" customFormat="false" ht="16.5" hidden="false" customHeight="true" outlineLevel="0" collapsed="false">
      <c r="A32" s="1"/>
      <c r="B32" s="55"/>
      <c r="C32" s="55"/>
      <c r="D32" s="55"/>
      <c r="E32" s="55"/>
      <c r="F32" s="55"/>
      <c r="G32" s="55"/>
      <c r="H32" s="55"/>
      <c r="I32" s="55"/>
      <c r="J32" s="50" t="str">
        <f aca="false">IF(I32="","",I32*K32)</f>
        <v/>
      </c>
      <c r="K32" s="55"/>
      <c r="L32" s="55"/>
      <c r="M32" s="55"/>
      <c r="N32" s="50" t="str">
        <f aca="false">IF(G32="","",G32*H32*K32)</f>
        <v/>
      </c>
      <c r="O32" s="50" t="str">
        <f aca="false">IF(G32="","",G32*J32)</f>
        <v/>
      </c>
      <c r="P32" s="50" t="str">
        <f aca="false">IF(N32="","",O32-N32)</f>
        <v/>
      </c>
      <c r="Q32" s="52" t="str">
        <f aca="false">IFERROR(IF(N32="","",P32/N32),0)</f>
        <v/>
      </c>
      <c r="R32" s="52" t="str">
        <f aca="false">IFERROR(IF(O32="","",O32/$P$2),0)</f>
        <v/>
      </c>
      <c r="S32" s="55"/>
      <c r="T32" s="1"/>
      <c r="U32" s="1"/>
      <c r="V32" s="1"/>
      <c r="W32" s="1"/>
      <c r="X32" s="1"/>
      <c r="Y32" s="1"/>
    </row>
    <row r="33" customFormat="false" ht="16.5" hidden="false" customHeight="true" outlineLevel="0" collapsed="false">
      <c r="A33" s="1"/>
      <c r="B33" s="54"/>
      <c r="C33" s="54"/>
      <c r="D33" s="54"/>
      <c r="E33" s="54"/>
      <c r="F33" s="54"/>
      <c r="G33" s="54"/>
      <c r="H33" s="54"/>
      <c r="I33" s="54"/>
      <c r="J33" s="42" t="str">
        <f aca="false">IF(I33="","",I33*K33)</f>
        <v/>
      </c>
      <c r="K33" s="54"/>
      <c r="L33" s="54"/>
      <c r="M33" s="54"/>
      <c r="N33" s="42" t="str">
        <f aca="false">IF(G33="","",G33*H33*K33)</f>
        <v/>
      </c>
      <c r="O33" s="42" t="str">
        <f aca="false">IF(G33="","",G33*J33)</f>
        <v/>
      </c>
      <c r="P33" s="42" t="str">
        <f aca="false">IF(N33="","",O33-N33)</f>
        <v/>
      </c>
      <c r="Q33" s="44" t="str">
        <f aca="false">IFERROR(IF(N33="","",P33/N33),0)</f>
        <v/>
      </c>
      <c r="R33" s="44" t="str">
        <f aca="false">IFERROR(IF(O33="","",O33/$P$2),0)</f>
        <v/>
      </c>
      <c r="S33" s="54"/>
      <c r="T33" s="1"/>
      <c r="U33" s="1"/>
      <c r="V33" s="1"/>
      <c r="W33" s="1"/>
      <c r="X33" s="1"/>
      <c r="Y33" s="1"/>
    </row>
    <row r="34" customFormat="false" ht="16.5" hidden="false" customHeight="true" outlineLevel="0" collapsed="false">
      <c r="A34" s="1"/>
      <c r="B34" s="55"/>
      <c r="C34" s="55"/>
      <c r="D34" s="55"/>
      <c r="E34" s="55"/>
      <c r="F34" s="55"/>
      <c r="G34" s="55"/>
      <c r="H34" s="55"/>
      <c r="I34" s="55"/>
      <c r="J34" s="50" t="str">
        <f aca="false">IF(I34="","",I34*K34)</f>
        <v/>
      </c>
      <c r="K34" s="55"/>
      <c r="L34" s="55"/>
      <c r="M34" s="55"/>
      <c r="N34" s="50" t="str">
        <f aca="false">IF(G34="","",G34*H34*K34)</f>
        <v/>
      </c>
      <c r="O34" s="50" t="str">
        <f aca="false">IF(G34="","",G34*J34)</f>
        <v/>
      </c>
      <c r="P34" s="50" t="str">
        <f aca="false">IF(N34="","",O34-N34)</f>
        <v/>
      </c>
      <c r="Q34" s="52" t="str">
        <f aca="false">IFERROR(IF(N34="","",P34/N34),0)</f>
        <v/>
      </c>
      <c r="R34" s="52" t="str">
        <f aca="false">IFERROR(IF(O34="","",O34/$P$2),0)</f>
        <v/>
      </c>
      <c r="S34" s="55"/>
      <c r="T34" s="1"/>
      <c r="U34" s="1"/>
      <c r="V34" s="1"/>
      <c r="W34" s="1"/>
      <c r="X34" s="1"/>
      <c r="Y34" s="1"/>
    </row>
    <row r="35" customFormat="false" ht="16.5" hidden="false" customHeight="true" outlineLevel="0" collapsed="false">
      <c r="A35" s="1"/>
      <c r="B35" s="54"/>
      <c r="C35" s="54"/>
      <c r="D35" s="54"/>
      <c r="E35" s="54"/>
      <c r="F35" s="54"/>
      <c r="G35" s="54"/>
      <c r="H35" s="54"/>
      <c r="I35" s="54"/>
      <c r="J35" s="42" t="str">
        <f aca="false">IF(I35="","",I35*K35)</f>
        <v/>
      </c>
      <c r="K35" s="54"/>
      <c r="L35" s="54"/>
      <c r="M35" s="54"/>
      <c r="N35" s="42" t="str">
        <f aca="false">IF(G35="","",G35*H35*K35)</f>
        <v/>
      </c>
      <c r="O35" s="42" t="str">
        <f aca="false">IF(G35="","",G35*J35)</f>
        <v/>
      </c>
      <c r="P35" s="42" t="str">
        <f aca="false">IF(N35="","",O35-N35)</f>
        <v/>
      </c>
      <c r="Q35" s="44" t="str">
        <f aca="false">IFERROR(IF(N35="","",P35/N35),0)</f>
        <v/>
      </c>
      <c r="R35" s="44" t="str">
        <f aca="false">IFERROR(IF(O35="","",O35/$P$2),0)</f>
        <v/>
      </c>
      <c r="S35" s="54"/>
      <c r="T35" s="1"/>
      <c r="U35" s="1"/>
      <c r="V35" s="1"/>
      <c r="W35" s="1"/>
      <c r="X35" s="1"/>
      <c r="Y35" s="1"/>
    </row>
    <row r="36" customFormat="false" ht="16.5" hidden="false" customHeight="true" outlineLevel="0" collapsed="false">
      <c r="A36" s="1"/>
      <c r="B36" s="55"/>
      <c r="C36" s="55"/>
      <c r="D36" s="55"/>
      <c r="E36" s="55"/>
      <c r="F36" s="55"/>
      <c r="G36" s="55"/>
      <c r="H36" s="55"/>
      <c r="I36" s="55"/>
      <c r="J36" s="50" t="str">
        <f aca="false">IF(I36="","",I36*K36)</f>
        <v/>
      </c>
      <c r="K36" s="55"/>
      <c r="L36" s="55"/>
      <c r="M36" s="55"/>
      <c r="N36" s="50" t="str">
        <f aca="false">IF(G36="","",G36*H36*K36)</f>
        <v/>
      </c>
      <c r="O36" s="50" t="str">
        <f aca="false">IF(G36="","",G36*J36)</f>
        <v/>
      </c>
      <c r="P36" s="50" t="str">
        <f aca="false">IF(N36="","",O36-N36)</f>
        <v/>
      </c>
      <c r="Q36" s="52" t="str">
        <f aca="false">IFERROR(IF(N36="","",P36/N36),0)</f>
        <v/>
      </c>
      <c r="R36" s="52" t="str">
        <f aca="false">IFERROR(IF(O36="","",O36/$P$2),0)</f>
        <v/>
      </c>
      <c r="S36" s="55"/>
      <c r="T36" s="1"/>
      <c r="U36" s="1"/>
      <c r="V36" s="1"/>
      <c r="W36" s="1"/>
      <c r="X36" s="1"/>
      <c r="Y36" s="1"/>
    </row>
    <row r="37" customFormat="false" ht="16.5" hidden="false" customHeight="true" outlineLevel="0" collapsed="false">
      <c r="A37" s="1"/>
      <c r="B37" s="54"/>
      <c r="C37" s="54"/>
      <c r="D37" s="54"/>
      <c r="E37" s="54"/>
      <c r="F37" s="54"/>
      <c r="G37" s="54"/>
      <c r="H37" s="54"/>
      <c r="I37" s="54"/>
      <c r="J37" s="42" t="str">
        <f aca="false">IF(I37="","",I37*K37)</f>
        <v/>
      </c>
      <c r="K37" s="54"/>
      <c r="L37" s="54"/>
      <c r="M37" s="54"/>
      <c r="N37" s="42" t="str">
        <f aca="false">IF(G37="","",G37*H37*K37)</f>
        <v/>
      </c>
      <c r="O37" s="42" t="str">
        <f aca="false">IF(G37="","",G37*J37)</f>
        <v/>
      </c>
      <c r="P37" s="42" t="str">
        <f aca="false">IF(N37="","",O37-N37)</f>
        <v/>
      </c>
      <c r="Q37" s="44" t="str">
        <f aca="false">IFERROR(IF(N37="","",P37/N37),0)</f>
        <v/>
      </c>
      <c r="R37" s="44" t="str">
        <f aca="false">IFERROR(IF(O37="","",O37/$P$2),0)</f>
        <v/>
      </c>
      <c r="S37" s="54"/>
      <c r="T37" s="1"/>
      <c r="U37" s="1"/>
      <c r="V37" s="1"/>
      <c r="W37" s="1"/>
      <c r="X37" s="1"/>
      <c r="Y37" s="1"/>
    </row>
    <row r="38" customFormat="false" ht="16.5" hidden="false" customHeight="true" outlineLevel="0" collapsed="false">
      <c r="A38" s="1"/>
      <c r="B38" s="55"/>
      <c r="C38" s="55"/>
      <c r="D38" s="55"/>
      <c r="E38" s="55"/>
      <c r="F38" s="55"/>
      <c r="G38" s="55"/>
      <c r="H38" s="55"/>
      <c r="I38" s="55"/>
      <c r="J38" s="50" t="str">
        <f aca="false">IF(I38="","",I38*K38)</f>
        <v/>
      </c>
      <c r="K38" s="55"/>
      <c r="L38" s="55"/>
      <c r="M38" s="55"/>
      <c r="N38" s="50" t="str">
        <f aca="false">IF(G38="","",G38*H38*K38)</f>
        <v/>
      </c>
      <c r="O38" s="50" t="str">
        <f aca="false">IF(G38="","",G38*J38)</f>
        <v/>
      </c>
      <c r="P38" s="50" t="str">
        <f aca="false">IF(N38="","",O38-N38)</f>
        <v/>
      </c>
      <c r="Q38" s="52" t="str">
        <f aca="false">IFERROR(IF(N38="","",P38/N38),0)</f>
        <v/>
      </c>
      <c r="R38" s="52" t="str">
        <f aca="false">IFERROR(IF(O38="","",O38/$P$2),0)</f>
        <v/>
      </c>
      <c r="S38" s="55"/>
      <c r="T38" s="1"/>
      <c r="U38" s="1"/>
      <c r="V38" s="1"/>
      <c r="W38" s="1"/>
      <c r="X38" s="1"/>
      <c r="Y38" s="1"/>
    </row>
    <row r="39" customFormat="false" ht="16.5" hidden="false" customHeight="true" outlineLevel="0" collapsed="false">
      <c r="A39" s="1"/>
      <c r="B39" s="54"/>
      <c r="C39" s="54"/>
      <c r="D39" s="54"/>
      <c r="E39" s="54"/>
      <c r="F39" s="54"/>
      <c r="G39" s="54"/>
      <c r="H39" s="54"/>
      <c r="I39" s="54"/>
      <c r="J39" s="42" t="str">
        <f aca="false">IF(I39="","",I39*K39)</f>
        <v/>
      </c>
      <c r="K39" s="54"/>
      <c r="L39" s="54"/>
      <c r="M39" s="54"/>
      <c r="N39" s="42" t="str">
        <f aca="false">IF(G39="","",G39*H39*K39)</f>
        <v/>
      </c>
      <c r="O39" s="42" t="str">
        <f aca="false">IF(G39="","",G39*J39)</f>
        <v/>
      </c>
      <c r="P39" s="42" t="str">
        <f aca="false">IF(N39="","",O39-N39)</f>
        <v/>
      </c>
      <c r="Q39" s="44" t="str">
        <f aca="false">IFERROR(IF(N39="","",P39/N39),0)</f>
        <v/>
      </c>
      <c r="R39" s="44" t="str">
        <f aca="false">IFERROR(IF(O39="","",O39/$P$2),0)</f>
        <v/>
      </c>
      <c r="S39" s="54"/>
      <c r="T39" s="1"/>
      <c r="U39" s="1"/>
      <c r="V39" s="1"/>
      <c r="W39" s="1"/>
      <c r="X39" s="1"/>
      <c r="Y39" s="1"/>
    </row>
    <row r="40" customFormat="false" ht="16.5" hidden="false" customHeight="true" outlineLevel="0" collapsed="false">
      <c r="A40" s="1"/>
      <c r="B40" s="55"/>
      <c r="C40" s="55"/>
      <c r="D40" s="55"/>
      <c r="E40" s="55"/>
      <c r="F40" s="55"/>
      <c r="G40" s="55"/>
      <c r="H40" s="55"/>
      <c r="I40" s="55"/>
      <c r="J40" s="50" t="str">
        <f aca="false">IF(I40="","",I40*K40)</f>
        <v/>
      </c>
      <c r="K40" s="55"/>
      <c r="L40" s="55"/>
      <c r="M40" s="55"/>
      <c r="N40" s="50" t="str">
        <f aca="false">IF(G40="","",G40*H40*K40)</f>
        <v/>
      </c>
      <c r="O40" s="50" t="str">
        <f aca="false">IF(G40="","",G40*J40)</f>
        <v/>
      </c>
      <c r="P40" s="50" t="str">
        <f aca="false">IF(N40="","",O40-N40)</f>
        <v/>
      </c>
      <c r="Q40" s="52" t="str">
        <f aca="false">IFERROR(IF(N40="","",P40/N40),0)</f>
        <v/>
      </c>
      <c r="R40" s="52" t="str">
        <f aca="false">IFERROR(IF(O40="","",O40/$P$2),0)</f>
        <v/>
      </c>
      <c r="S40" s="55"/>
      <c r="T40" s="1"/>
      <c r="U40" s="1"/>
      <c r="V40" s="1"/>
      <c r="W40" s="1"/>
      <c r="X40" s="1"/>
      <c r="Y40" s="1"/>
    </row>
    <row r="41" customFormat="false" ht="16.5" hidden="false" customHeight="true" outlineLevel="0" collapsed="false">
      <c r="A41" s="1"/>
      <c r="B41" s="54"/>
      <c r="C41" s="54"/>
      <c r="D41" s="54"/>
      <c r="E41" s="54"/>
      <c r="F41" s="54"/>
      <c r="G41" s="54"/>
      <c r="H41" s="54"/>
      <c r="I41" s="54"/>
      <c r="J41" s="42" t="str">
        <f aca="false">IF(I41="","",I41*K41)</f>
        <v/>
      </c>
      <c r="K41" s="54"/>
      <c r="L41" s="54"/>
      <c r="M41" s="54"/>
      <c r="N41" s="42" t="str">
        <f aca="false">IF(G41="","",G41*H41*K41)</f>
        <v/>
      </c>
      <c r="O41" s="42" t="str">
        <f aca="false">IF(G41="","",G41*J41)</f>
        <v/>
      </c>
      <c r="P41" s="42" t="str">
        <f aca="false">IF(N41="","",O41-N41)</f>
        <v/>
      </c>
      <c r="Q41" s="44" t="str">
        <f aca="false">IFERROR(IF(N41="","",P41/N41),0)</f>
        <v/>
      </c>
      <c r="R41" s="44" t="str">
        <f aca="false">IFERROR(IF(O41="","",O41/$P$2),0)</f>
        <v/>
      </c>
      <c r="S41" s="54"/>
      <c r="T41" s="1"/>
      <c r="U41" s="1"/>
      <c r="V41" s="1"/>
      <c r="W41" s="1"/>
      <c r="X41" s="1"/>
      <c r="Y41" s="1"/>
    </row>
    <row r="42" customFormat="false" ht="16.5" hidden="false" customHeight="true" outlineLevel="0" collapsed="false">
      <c r="A42" s="1"/>
      <c r="B42" s="55"/>
      <c r="C42" s="55"/>
      <c r="D42" s="55"/>
      <c r="E42" s="55"/>
      <c r="F42" s="55"/>
      <c r="G42" s="55"/>
      <c r="H42" s="55"/>
      <c r="I42" s="55"/>
      <c r="J42" s="50" t="str">
        <f aca="false">IF(I42="","",I42*K42)</f>
        <v/>
      </c>
      <c r="K42" s="55"/>
      <c r="L42" s="55"/>
      <c r="M42" s="55"/>
      <c r="N42" s="50" t="str">
        <f aca="false">IF(G42="","",G42*H42*K42)</f>
        <v/>
      </c>
      <c r="O42" s="50" t="str">
        <f aca="false">IF(G42="","",G42*J42)</f>
        <v/>
      </c>
      <c r="P42" s="50" t="str">
        <f aca="false">IF(N42="","",O42-N42)</f>
        <v/>
      </c>
      <c r="Q42" s="52" t="str">
        <f aca="false">IFERROR(IF(N42="","",P42/N42),0)</f>
        <v/>
      </c>
      <c r="R42" s="52" t="str">
        <f aca="false">IFERROR(IF(O42="","",O42/$P$2),0)</f>
        <v/>
      </c>
      <c r="S42" s="55"/>
      <c r="T42" s="1"/>
      <c r="U42" s="1"/>
      <c r="V42" s="1"/>
      <c r="W42" s="1"/>
      <c r="X42" s="1"/>
      <c r="Y42" s="1"/>
    </row>
    <row r="43" customFormat="false" ht="16.5" hidden="false" customHeight="true" outlineLevel="0" collapsed="false">
      <c r="A43" s="1"/>
      <c r="B43" s="54"/>
      <c r="C43" s="54"/>
      <c r="D43" s="54"/>
      <c r="E43" s="54"/>
      <c r="F43" s="54"/>
      <c r="G43" s="54"/>
      <c r="H43" s="54"/>
      <c r="I43" s="54"/>
      <c r="J43" s="42" t="str">
        <f aca="false">IF(I43="","",I43*K43)</f>
        <v/>
      </c>
      <c r="K43" s="54"/>
      <c r="L43" s="54"/>
      <c r="M43" s="54"/>
      <c r="N43" s="42" t="str">
        <f aca="false">IF(G43="","",G43*H43*K43)</f>
        <v/>
      </c>
      <c r="O43" s="42" t="str">
        <f aca="false">IF(G43="","",G43*J43)</f>
        <v/>
      </c>
      <c r="P43" s="42" t="str">
        <f aca="false">IF(N43="","",O43-N43)</f>
        <v/>
      </c>
      <c r="Q43" s="44" t="str">
        <f aca="false">IFERROR(IF(N43="","",P43/N43),0)</f>
        <v/>
      </c>
      <c r="R43" s="44" t="str">
        <f aca="false">IFERROR(IF(O43="","",O43/$P$2),0)</f>
        <v/>
      </c>
      <c r="S43" s="54"/>
      <c r="T43" s="1"/>
      <c r="U43" s="1"/>
      <c r="V43" s="1"/>
      <c r="W43" s="1"/>
      <c r="X43" s="1"/>
      <c r="Y43" s="1"/>
    </row>
    <row r="44" customFormat="false" ht="16.5" hidden="false" customHeight="true" outlineLevel="0" collapsed="false">
      <c r="A44" s="1"/>
      <c r="B44" s="55"/>
      <c r="C44" s="55"/>
      <c r="D44" s="55"/>
      <c r="E44" s="55"/>
      <c r="F44" s="55"/>
      <c r="G44" s="55"/>
      <c r="H44" s="55"/>
      <c r="I44" s="55"/>
      <c r="J44" s="50" t="str">
        <f aca="false">IF(I44="","",I44*K44)</f>
        <v/>
      </c>
      <c r="K44" s="55"/>
      <c r="L44" s="55"/>
      <c r="M44" s="55"/>
      <c r="N44" s="50" t="str">
        <f aca="false">IF(G44="","",G44*H44*K44)</f>
        <v/>
      </c>
      <c r="O44" s="50" t="str">
        <f aca="false">IF(G44="","",G44*J44)</f>
        <v/>
      </c>
      <c r="P44" s="50" t="str">
        <f aca="false">IF(N44="","",O44-N44)</f>
        <v/>
      </c>
      <c r="Q44" s="52" t="str">
        <f aca="false">IFERROR(IF(N44="","",P44/N44),0)</f>
        <v/>
      </c>
      <c r="R44" s="52" t="str">
        <f aca="false">IFERROR(IF(O44="","",O44/$P$2),0)</f>
        <v/>
      </c>
      <c r="S44" s="55"/>
      <c r="T44" s="1"/>
      <c r="U44" s="1"/>
      <c r="V44" s="1"/>
      <c r="W44" s="1"/>
      <c r="X44" s="1"/>
      <c r="Y44" s="1"/>
    </row>
    <row r="45" customFormat="false" ht="16.5" hidden="false" customHeight="true" outlineLevel="0" collapsed="false">
      <c r="A45" s="1"/>
      <c r="B45" s="54"/>
      <c r="C45" s="54"/>
      <c r="D45" s="54"/>
      <c r="E45" s="54"/>
      <c r="F45" s="54"/>
      <c r="G45" s="54"/>
      <c r="H45" s="54"/>
      <c r="I45" s="54"/>
      <c r="J45" s="42" t="str">
        <f aca="false">IF(I45="","",I45*K45)</f>
        <v/>
      </c>
      <c r="K45" s="54"/>
      <c r="L45" s="54"/>
      <c r="M45" s="54"/>
      <c r="N45" s="42" t="str">
        <f aca="false">IF(G45="","",G45*H45*K45)</f>
        <v/>
      </c>
      <c r="O45" s="42" t="str">
        <f aca="false">IF(G45="","",G45*J45)</f>
        <v/>
      </c>
      <c r="P45" s="42" t="str">
        <f aca="false">IF(N45="","",O45-N45)</f>
        <v/>
      </c>
      <c r="Q45" s="44" t="str">
        <f aca="false">IFERROR(IF(N45="","",P45/N45),0)</f>
        <v/>
      </c>
      <c r="R45" s="44" t="str">
        <f aca="false">IFERROR(IF(O45="","",O45/$P$2),0)</f>
        <v/>
      </c>
      <c r="S45" s="54"/>
      <c r="T45" s="1"/>
      <c r="U45" s="1"/>
      <c r="V45" s="1"/>
      <c r="W45" s="1"/>
      <c r="X45" s="1"/>
      <c r="Y45" s="1"/>
    </row>
    <row r="46" customFormat="false" ht="16.5" hidden="false" customHeight="true" outlineLevel="0" collapsed="false">
      <c r="A46" s="1"/>
      <c r="B46" s="55"/>
      <c r="C46" s="55"/>
      <c r="D46" s="55"/>
      <c r="E46" s="55"/>
      <c r="F46" s="55"/>
      <c r="G46" s="55"/>
      <c r="H46" s="55"/>
      <c r="I46" s="55"/>
      <c r="J46" s="50" t="str">
        <f aca="false">IF(I46="","",I46*K46)</f>
        <v/>
      </c>
      <c r="K46" s="55"/>
      <c r="L46" s="55"/>
      <c r="M46" s="55"/>
      <c r="N46" s="50" t="str">
        <f aca="false">IF(G46="","",G46*H46*K46)</f>
        <v/>
      </c>
      <c r="O46" s="50" t="str">
        <f aca="false">IF(G46="","",G46*J46)</f>
        <v/>
      </c>
      <c r="P46" s="50" t="str">
        <f aca="false">IF(N46="","",O46-N46)</f>
        <v/>
      </c>
      <c r="Q46" s="52" t="str">
        <f aca="false">IFERROR(IF(N46="","",P46/N46),0)</f>
        <v/>
      </c>
      <c r="R46" s="52" t="str">
        <f aca="false">IFERROR(IF(O46="","",O46/$P$2),0)</f>
        <v/>
      </c>
      <c r="S46" s="55"/>
      <c r="T46" s="1"/>
      <c r="U46" s="1"/>
      <c r="V46" s="1"/>
      <c r="W46" s="1"/>
      <c r="X46" s="1"/>
      <c r="Y46" s="1"/>
    </row>
    <row r="47" customFormat="false" ht="16.5" hidden="false" customHeight="true" outlineLevel="0" collapsed="false">
      <c r="A47" s="1"/>
      <c r="B47" s="54"/>
      <c r="C47" s="54"/>
      <c r="D47" s="54"/>
      <c r="E47" s="54"/>
      <c r="F47" s="54"/>
      <c r="G47" s="54"/>
      <c r="H47" s="54"/>
      <c r="I47" s="54"/>
      <c r="J47" s="42" t="str">
        <f aca="false">IF(I47="","",I47*K47)</f>
        <v/>
      </c>
      <c r="K47" s="54"/>
      <c r="L47" s="54"/>
      <c r="M47" s="54"/>
      <c r="N47" s="42" t="str">
        <f aca="false">IF(G47="","",G47*H47*K47)</f>
        <v/>
      </c>
      <c r="O47" s="42" t="str">
        <f aca="false">IF(G47="","",G47*J47)</f>
        <v/>
      </c>
      <c r="P47" s="42" t="str">
        <f aca="false">IF(N47="","",O47-N47)</f>
        <v/>
      </c>
      <c r="Q47" s="44" t="str">
        <f aca="false">IFERROR(IF(N47="","",P47/N47),0)</f>
        <v/>
      </c>
      <c r="R47" s="44" t="str">
        <f aca="false">IFERROR(IF(O47="","",O47/$P$2),0)</f>
        <v/>
      </c>
      <c r="S47" s="54"/>
      <c r="T47" s="1"/>
      <c r="U47" s="1"/>
      <c r="V47" s="1"/>
      <c r="W47" s="1"/>
      <c r="X47" s="1"/>
      <c r="Y47" s="1"/>
    </row>
    <row r="48" customFormat="false" ht="16.5" hidden="false" customHeight="true" outlineLevel="0" collapsed="false">
      <c r="A48" s="1"/>
      <c r="B48" s="55"/>
      <c r="C48" s="55"/>
      <c r="D48" s="55"/>
      <c r="E48" s="55"/>
      <c r="F48" s="55"/>
      <c r="G48" s="55"/>
      <c r="H48" s="55"/>
      <c r="I48" s="55"/>
      <c r="J48" s="50" t="str">
        <f aca="false">IF(I48="","",I48*K48)</f>
        <v/>
      </c>
      <c r="K48" s="55"/>
      <c r="L48" s="55"/>
      <c r="M48" s="55"/>
      <c r="N48" s="50" t="str">
        <f aca="false">IF(G48="","",G48*H48*K48)</f>
        <v/>
      </c>
      <c r="O48" s="50" t="str">
        <f aca="false">IF(G48="","",G48*J48)</f>
        <v/>
      </c>
      <c r="P48" s="50" t="str">
        <f aca="false">IF(N48="","",O48-N48)</f>
        <v/>
      </c>
      <c r="Q48" s="52" t="str">
        <f aca="false">IFERROR(IF(N48="","",P48/N48),0)</f>
        <v/>
      </c>
      <c r="R48" s="52" t="str">
        <f aca="false">IFERROR(IF(O48="","",O48/$P$2),0)</f>
        <v/>
      </c>
      <c r="S48" s="55"/>
      <c r="T48" s="1"/>
      <c r="U48" s="1"/>
      <c r="V48" s="1"/>
      <c r="W48" s="1"/>
      <c r="X48" s="1"/>
      <c r="Y48" s="1"/>
    </row>
    <row r="49" customFormat="false" ht="16.5" hidden="false" customHeight="true" outlineLevel="0" collapsed="false">
      <c r="A49" s="1"/>
      <c r="B49" s="54"/>
      <c r="C49" s="54"/>
      <c r="D49" s="54"/>
      <c r="E49" s="54"/>
      <c r="F49" s="54"/>
      <c r="G49" s="54"/>
      <c r="H49" s="54"/>
      <c r="I49" s="54"/>
      <c r="J49" s="42" t="str">
        <f aca="false">IF(I49="","",I49*K49)</f>
        <v/>
      </c>
      <c r="K49" s="54"/>
      <c r="L49" s="54"/>
      <c r="M49" s="54"/>
      <c r="N49" s="42" t="str">
        <f aca="false">IF(G49="","",G49*H49*K49)</f>
        <v/>
      </c>
      <c r="O49" s="42" t="str">
        <f aca="false">IF(G49="","",G49*J49)</f>
        <v/>
      </c>
      <c r="P49" s="42" t="str">
        <f aca="false">IF(N49="","",O49-N49)</f>
        <v/>
      </c>
      <c r="Q49" s="44" t="str">
        <f aca="false">IFERROR(IF(N49="","",P49/N49),0)</f>
        <v/>
      </c>
      <c r="R49" s="44" t="str">
        <f aca="false">IFERROR(IF(O49="","",O49/$P$2),0)</f>
        <v/>
      </c>
      <c r="S49" s="54"/>
      <c r="T49" s="1"/>
      <c r="U49" s="1"/>
      <c r="V49" s="1"/>
      <c r="W49" s="1"/>
      <c r="X49" s="1"/>
      <c r="Y49" s="1"/>
    </row>
    <row r="50" customFormat="false" ht="16.5" hidden="false" customHeight="true" outlineLevel="0" collapsed="false">
      <c r="A50" s="1"/>
      <c r="B50" s="55"/>
      <c r="C50" s="55"/>
      <c r="D50" s="55"/>
      <c r="E50" s="55"/>
      <c r="F50" s="55"/>
      <c r="G50" s="55"/>
      <c r="H50" s="55"/>
      <c r="I50" s="55"/>
      <c r="J50" s="50" t="str">
        <f aca="false">IF(I50="","",I50*K50)</f>
        <v/>
      </c>
      <c r="K50" s="55"/>
      <c r="L50" s="55"/>
      <c r="M50" s="55"/>
      <c r="N50" s="50" t="str">
        <f aca="false">IF(G50="","",G50*H50*K50)</f>
        <v/>
      </c>
      <c r="O50" s="50" t="str">
        <f aca="false">IF(G50="","",G50*J50)</f>
        <v/>
      </c>
      <c r="P50" s="50" t="str">
        <f aca="false">IF(N50="","",O50-N50)</f>
        <v/>
      </c>
      <c r="Q50" s="52" t="str">
        <f aca="false">IFERROR(IF(N50="","",P50/N50),0)</f>
        <v/>
      </c>
      <c r="R50" s="52" t="str">
        <f aca="false">IFERROR(IF(O50="","",O50/$P$2),0)</f>
        <v/>
      </c>
      <c r="S50" s="55"/>
      <c r="T50" s="1"/>
      <c r="U50" s="1"/>
      <c r="V50" s="1"/>
      <c r="W50" s="1"/>
      <c r="X50" s="1"/>
      <c r="Y50" s="1"/>
    </row>
    <row r="51" customFormat="false" ht="16.5" hidden="false" customHeight="true" outlineLevel="0" collapsed="false">
      <c r="A51" s="1"/>
      <c r="B51" s="54"/>
      <c r="C51" s="54"/>
      <c r="D51" s="54"/>
      <c r="E51" s="54"/>
      <c r="F51" s="54"/>
      <c r="G51" s="54"/>
      <c r="H51" s="54"/>
      <c r="I51" s="54"/>
      <c r="J51" s="42" t="str">
        <f aca="false">IF(I51="","",I51*K51)</f>
        <v/>
      </c>
      <c r="K51" s="54"/>
      <c r="L51" s="54"/>
      <c r="M51" s="54"/>
      <c r="N51" s="42" t="str">
        <f aca="false">IF(G51="","",G51*H51*K51)</f>
        <v/>
      </c>
      <c r="O51" s="42" t="str">
        <f aca="false">IF(G51="","",G51*J51)</f>
        <v/>
      </c>
      <c r="P51" s="42" t="str">
        <f aca="false">IF(N51="","",O51-N51)</f>
        <v/>
      </c>
      <c r="Q51" s="44" t="str">
        <f aca="false">IFERROR(IF(N51="","",P51/N51),0)</f>
        <v/>
      </c>
      <c r="R51" s="44" t="str">
        <f aca="false">IFERROR(IF(O51="","",O51/$P$2),0)</f>
        <v/>
      </c>
      <c r="S51" s="54"/>
      <c r="T51" s="1"/>
      <c r="U51" s="1"/>
      <c r="V51" s="1"/>
      <c r="W51" s="1"/>
      <c r="X51" s="1"/>
      <c r="Y51" s="1"/>
    </row>
    <row r="52" customFormat="false" ht="16.5" hidden="false" customHeight="true" outlineLevel="0" collapsed="false">
      <c r="A52" s="1"/>
      <c r="B52" s="55"/>
      <c r="C52" s="55"/>
      <c r="D52" s="55"/>
      <c r="E52" s="55"/>
      <c r="F52" s="55"/>
      <c r="G52" s="55"/>
      <c r="H52" s="55"/>
      <c r="I52" s="55"/>
      <c r="J52" s="50" t="str">
        <f aca="false">IF(I52="","",I52*K52)</f>
        <v/>
      </c>
      <c r="K52" s="55"/>
      <c r="L52" s="55"/>
      <c r="M52" s="55"/>
      <c r="N52" s="50" t="str">
        <f aca="false">IF(G52="","",G52*H52*K52)</f>
        <v/>
      </c>
      <c r="O52" s="50" t="str">
        <f aca="false">IF(G52="","",G52*J52)</f>
        <v/>
      </c>
      <c r="P52" s="50" t="str">
        <f aca="false">IF(N52="","",O52-N52)</f>
        <v/>
      </c>
      <c r="Q52" s="52" t="str">
        <f aca="false">IFERROR(IF(N52="","",P52/N52),0)</f>
        <v/>
      </c>
      <c r="R52" s="52" t="str">
        <f aca="false">IFERROR(IF(O52="","",O52/$P$2),0)</f>
        <v/>
      </c>
      <c r="S52" s="55"/>
      <c r="T52" s="1"/>
      <c r="U52" s="1"/>
      <c r="V52" s="1"/>
      <c r="W52" s="1"/>
      <c r="X52" s="1"/>
      <c r="Y52" s="1"/>
    </row>
    <row r="53" customFormat="false" ht="16.5" hidden="false" customHeight="true" outlineLevel="0" collapsed="false">
      <c r="A53" s="1"/>
      <c r="B53" s="54"/>
      <c r="C53" s="54"/>
      <c r="D53" s="54"/>
      <c r="E53" s="54"/>
      <c r="F53" s="54"/>
      <c r="G53" s="54"/>
      <c r="H53" s="54"/>
      <c r="I53" s="54"/>
      <c r="J53" s="42" t="str">
        <f aca="false">IF(I53="","",I53*K53)</f>
        <v/>
      </c>
      <c r="K53" s="54"/>
      <c r="L53" s="54"/>
      <c r="M53" s="54"/>
      <c r="N53" s="42" t="str">
        <f aca="false">IF(G53="","",G53*H53*K53)</f>
        <v/>
      </c>
      <c r="O53" s="42" t="str">
        <f aca="false">IF(G53="","",G53*J53)</f>
        <v/>
      </c>
      <c r="P53" s="42" t="str">
        <f aca="false">IF(N53="","",O53-N53)</f>
        <v/>
      </c>
      <c r="Q53" s="44" t="str">
        <f aca="false">IFERROR(IF(N53="","",P53/N53),0)</f>
        <v/>
      </c>
      <c r="R53" s="44" t="str">
        <f aca="false">IFERROR(IF(O53="","",O53/$P$2),0)</f>
        <v/>
      </c>
      <c r="S53" s="54"/>
      <c r="T53" s="1"/>
      <c r="U53" s="1"/>
      <c r="V53" s="1"/>
      <c r="W53" s="1"/>
      <c r="X53" s="1"/>
      <c r="Y53" s="1"/>
    </row>
    <row r="54" customFormat="false" ht="16.5" hidden="false" customHeight="true" outlineLevel="0" collapsed="false">
      <c r="A54" s="1"/>
      <c r="B54" s="55"/>
      <c r="C54" s="55"/>
      <c r="D54" s="55"/>
      <c r="E54" s="55"/>
      <c r="F54" s="55"/>
      <c r="G54" s="55"/>
      <c r="H54" s="55"/>
      <c r="I54" s="55"/>
      <c r="J54" s="50" t="str">
        <f aca="false">IF(I54="","",I54*K54)</f>
        <v/>
      </c>
      <c r="K54" s="55"/>
      <c r="L54" s="55"/>
      <c r="M54" s="55"/>
      <c r="N54" s="50" t="str">
        <f aca="false">IF(G54="","",G54*H54*K54)</f>
        <v/>
      </c>
      <c r="O54" s="50" t="str">
        <f aca="false">IF(G54="","",G54*J54)</f>
        <v/>
      </c>
      <c r="P54" s="50" t="str">
        <f aca="false">IF(N54="","",O54-N54)</f>
        <v/>
      </c>
      <c r="Q54" s="52" t="str">
        <f aca="false">IFERROR(IF(N54="","",P54/N54),0)</f>
        <v/>
      </c>
      <c r="R54" s="52" t="str">
        <f aca="false">IFERROR(IF(O54="","",O54/$P$2),0)</f>
        <v/>
      </c>
      <c r="S54" s="55"/>
      <c r="T54" s="1"/>
      <c r="U54" s="1"/>
      <c r="V54" s="1"/>
      <c r="W54" s="1"/>
      <c r="X54" s="1"/>
      <c r="Y54" s="1"/>
    </row>
    <row r="55" customFormat="false" ht="16.5" hidden="false" customHeight="true" outlineLevel="0" collapsed="false">
      <c r="A55" s="1"/>
      <c r="B55" s="54"/>
      <c r="C55" s="54"/>
      <c r="D55" s="54"/>
      <c r="E55" s="54"/>
      <c r="F55" s="54"/>
      <c r="G55" s="54"/>
      <c r="H55" s="54"/>
      <c r="I55" s="54"/>
      <c r="J55" s="42" t="str">
        <f aca="false">IF(I55="","",I55*K55)</f>
        <v/>
      </c>
      <c r="K55" s="54"/>
      <c r="L55" s="54"/>
      <c r="M55" s="54"/>
      <c r="N55" s="42" t="str">
        <f aca="false">IF(G55="","",G55*H55*K55)</f>
        <v/>
      </c>
      <c r="O55" s="42" t="str">
        <f aca="false">IF(G55="","",G55*J55)</f>
        <v/>
      </c>
      <c r="P55" s="42" t="str">
        <f aca="false">IF(N55="","",O55-N55)</f>
        <v/>
      </c>
      <c r="Q55" s="44" t="str">
        <f aca="false">IFERROR(IF(N55="","",P55/N55),0)</f>
        <v/>
      </c>
      <c r="R55" s="44" t="str">
        <f aca="false">IFERROR(IF(O55="","",O55/$P$2),0)</f>
        <v/>
      </c>
      <c r="S55" s="54"/>
      <c r="T55" s="1"/>
      <c r="U55" s="1"/>
      <c r="V55" s="1"/>
      <c r="W55" s="1"/>
      <c r="X55" s="1"/>
      <c r="Y55" s="1"/>
    </row>
    <row r="56" customFormat="false" ht="16.5" hidden="false" customHeight="true" outlineLevel="0" collapsed="false">
      <c r="A56" s="1"/>
      <c r="B56" s="55"/>
      <c r="C56" s="55"/>
      <c r="D56" s="55"/>
      <c r="E56" s="55"/>
      <c r="F56" s="55"/>
      <c r="G56" s="55"/>
      <c r="H56" s="55"/>
      <c r="I56" s="55"/>
      <c r="J56" s="50" t="str">
        <f aca="false">IF(I56="","",I56*K56)</f>
        <v/>
      </c>
      <c r="K56" s="55"/>
      <c r="L56" s="55"/>
      <c r="M56" s="55"/>
      <c r="N56" s="50" t="str">
        <f aca="false">IF(G56="","",G56*H56*K56)</f>
        <v/>
      </c>
      <c r="O56" s="50" t="str">
        <f aca="false">IF(G56="","",G56*J56)</f>
        <v/>
      </c>
      <c r="P56" s="50" t="str">
        <f aca="false">IF(N56="","",O56-N56)</f>
        <v/>
      </c>
      <c r="Q56" s="52" t="str">
        <f aca="false">IFERROR(IF(N56="","",P56/N56),0)</f>
        <v/>
      </c>
      <c r="R56" s="52" t="str">
        <f aca="false">IFERROR(IF(O56="","",O56/$P$2),0)</f>
        <v/>
      </c>
      <c r="S56" s="55"/>
      <c r="T56" s="1"/>
      <c r="U56" s="1"/>
      <c r="V56" s="1"/>
      <c r="W56" s="1"/>
      <c r="X56" s="1"/>
      <c r="Y56" s="1"/>
    </row>
    <row r="57" customFormat="false" ht="16.5" hidden="false" customHeight="true" outlineLevel="0" collapsed="false">
      <c r="A57" s="1"/>
      <c r="B57" s="54"/>
      <c r="C57" s="54"/>
      <c r="D57" s="54"/>
      <c r="E57" s="54"/>
      <c r="F57" s="54"/>
      <c r="G57" s="54"/>
      <c r="H57" s="54"/>
      <c r="I57" s="54"/>
      <c r="J57" s="42" t="str">
        <f aca="false">IF(I57="","",I57*K57)</f>
        <v/>
      </c>
      <c r="K57" s="54"/>
      <c r="L57" s="54"/>
      <c r="M57" s="54"/>
      <c r="N57" s="42" t="str">
        <f aca="false">IF(G57="","",G57*H57*K57)</f>
        <v/>
      </c>
      <c r="O57" s="42" t="str">
        <f aca="false">IF(G57="","",G57*J57)</f>
        <v/>
      </c>
      <c r="P57" s="42" t="str">
        <f aca="false">IF(N57="","",O57-N57)</f>
        <v/>
      </c>
      <c r="Q57" s="44" t="str">
        <f aca="false">IFERROR(IF(N57="","",P57/N57),0)</f>
        <v/>
      </c>
      <c r="R57" s="44" t="str">
        <f aca="false">IFERROR(IF(O57="","",O57/$P$2),0)</f>
        <v/>
      </c>
      <c r="S57" s="54"/>
      <c r="T57" s="1"/>
      <c r="U57" s="1"/>
      <c r="V57" s="1"/>
      <c r="W57" s="1"/>
      <c r="X57" s="1"/>
      <c r="Y57" s="1"/>
    </row>
    <row r="58" customFormat="false" ht="16.5" hidden="false" customHeight="true" outlineLevel="0" collapsed="false">
      <c r="A58" s="1"/>
      <c r="B58" s="55"/>
      <c r="C58" s="55"/>
      <c r="D58" s="55"/>
      <c r="E58" s="55"/>
      <c r="F58" s="55"/>
      <c r="G58" s="55"/>
      <c r="H58" s="55"/>
      <c r="I58" s="55"/>
      <c r="J58" s="50" t="str">
        <f aca="false">IF(I58="","",I58*K58)</f>
        <v/>
      </c>
      <c r="K58" s="55"/>
      <c r="L58" s="55"/>
      <c r="M58" s="55"/>
      <c r="N58" s="50" t="str">
        <f aca="false">IF(G58="","",G58*H58*K58)</f>
        <v/>
      </c>
      <c r="O58" s="50" t="str">
        <f aca="false">IF(G58="","",G58*J58)</f>
        <v/>
      </c>
      <c r="P58" s="50" t="str">
        <f aca="false">IF(N58="","",O58-N58)</f>
        <v/>
      </c>
      <c r="Q58" s="52" t="str">
        <f aca="false">IFERROR(IF(N58="","",P58/N58),0)</f>
        <v/>
      </c>
      <c r="R58" s="52" t="str">
        <f aca="false">IFERROR(IF(O58="","",O58/$P$2),0)</f>
        <v/>
      </c>
      <c r="S58" s="55"/>
      <c r="T58" s="1"/>
      <c r="U58" s="1"/>
      <c r="V58" s="1"/>
      <c r="W58" s="1"/>
      <c r="X58" s="1"/>
      <c r="Y58" s="1"/>
    </row>
    <row r="59" customFormat="false" ht="16.5" hidden="false" customHeight="true" outlineLevel="0" collapsed="false">
      <c r="A59" s="1"/>
      <c r="B59" s="54"/>
      <c r="C59" s="54"/>
      <c r="D59" s="54"/>
      <c r="E59" s="54"/>
      <c r="F59" s="54"/>
      <c r="G59" s="54"/>
      <c r="H59" s="54"/>
      <c r="I59" s="54"/>
      <c r="J59" s="42" t="str">
        <f aca="false">IF(I59="","",I59*K59)</f>
        <v/>
      </c>
      <c r="K59" s="54"/>
      <c r="L59" s="54"/>
      <c r="M59" s="54"/>
      <c r="N59" s="42" t="str">
        <f aca="false">IF(G59="","",G59*H59*K59)</f>
        <v/>
      </c>
      <c r="O59" s="42" t="str">
        <f aca="false">IF(G59="","",G59*J59)</f>
        <v/>
      </c>
      <c r="P59" s="42" t="str">
        <f aca="false">IF(N59="","",O59-N59)</f>
        <v/>
      </c>
      <c r="Q59" s="44" t="str">
        <f aca="false">IFERROR(IF(N59="","",P59/N59),0)</f>
        <v/>
      </c>
      <c r="R59" s="44" t="str">
        <f aca="false">IFERROR(IF(O59="","",O59/$P$2),0)</f>
        <v/>
      </c>
      <c r="S59" s="54"/>
      <c r="T59" s="1"/>
      <c r="U59" s="1"/>
      <c r="V59" s="1"/>
      <c r="W59" s="1"/>
      <c r="X59" s="1"/>
      <c r="Y59" s="1"/>
    </row>
    <row r="60" customFormat="false" ht="16.5" hidden="false" customHeight="true" outlineLevel="0" collapsed="false">
      <c r="A60" s="1"/>
      <c r="B60" s="55"/>
      <c r="C60" s="55"/>
      <c r="D60" s="55"/>
      <c r="E60" s="55"/>
      <c r="F60" s="55"/>
      <c r="G60" s="55"/>
      <c r="H60" s="55"/>
      <c r="I60" s="55"/>
      <c r="J60" s="50" t="str">
        <f aca="false">IF(I60="","",I60*K60)</f>
        <v/>
      </c>
      <c r="K60" s="55"/>
      <c r="L60" s="55"/>
      <c r="M60" s="55"/>
      <c r="N60" s="50" t="str">
        <f aca="false">IF(G60="","",G60*H60*K60)</f>
        <v/>
      </c>
      <c r="O60" s="50" t="str">
        <f aca="false">IF(G60="","",G60*J60)</f>
        <v/>
      </c>
      <c r="P60" s="50" t="str">
        <f aca="false">IF(N60="","",O60-N60)</f>
        <v/>
      </c>
      <c r="Q60" s="52" t="str">
        <f aca="false">IFERROR(IF(N60="","",P60/N60),0)</f>
        <v/>
      </c>
      <c r="R60" s="52" t="str">
        <f aca="false">IFERROR(IF(O60="","",O60/$P$2),0)</f>
        <v/>
      </c>
      <c r="S60" s="55"/>
      <c r="T60" s="1"/>
      <c r="U60" s="1"/>
      <c r="V60" s="1"/>
      <c r="W60" s="1"/>
      <c r="X60" s="1"/>
      <c r="Y60" s="1"/>
    </row>
    <row r="61" customFormat="false" ht="16.5" hidden="false" customHeight="true" outlineLevel="0" collapsed="false">
      <c r="A61" s="1"/>
      <c r="B61" s="54"/>
      <c r="C61" s="54"/>
      <c r="D61" s="54"/>
      <c r="E61" s="54"/>
      <c r="F61" s="54"/>
      <c r="G61" s="54"/>
      <c r="H61" s="54"/>
      <c r="I61" s="54"/>
      <c r="J61" s="42" t="str">
        <f aca="false">IF(I61="","",I61*K61)</f>
        <v/>
      </c>
      <c r="K61" s="54"/>
      <c r="L61" s="54"/>
      <c r="M61" s="54"/>
      <c r="N61" s="42" t="str">
        <f aca="false">IF(G61="","",G61*H61*K61)</f>
        <v/>
      </c>
      <c r="O61" s="42" t="str">
        <f aca="false">IF(G61="","",G61*J61)</f>
        <v/>
      </c>
      <c r="P61" s="42" t="str">
        <f aca="false">IF(N61="","",O61-N61)</f>
        <v/>
      </c>
      <c r="Q61" s="44" t="str">
        <f aca="false">IFERROR(IF(N61="","",P61/N61),0)</f>
        <v/>
      </c>
      <c r="R61" s="44" t="str">
        <f aca="false">IFERROR(IF(O61="","",O61/$P$2),0)</f>
        <v/>
      </c>
      <c r="S61" s="54"/>
      <c r="T61" s="1"/>
      <c r="U61" s="1"/>
      <c r="V61" s="1"/>
      <c r="W61" s="1"/>
      <c r="X61" s="1"/>
      <c r="Y61" s="1"/>
    </row>
    <row r="62" customFormat="false" ht="16.5" hidden="false" customHeight="true" outlineLevel="0" collapsed="false">
      <c r="A62" s="1"/>
      <c r="B62" s="55"/>
      <c r="C62" s="55"/>
      <c r="D62" s="55"/>
      <c r="E62" s="55"/>
      <c r="F62" s="55"/>
      <c r="G62" s="55"/>
      <c r="H62" s="55"/>
      <c r="I62" s="55"/>
      <c r="J62" s="50" t="str">
        <f aca="false">IF(I62="","",I62*K62)</f>
        <v/>
      </c>
      <c r="K62" s="55"/>
      <c r="L62" s="55"/>
      <c r="M62" s="55"/>
      <c r="N62" s="50" t="str">
        <f aca="false">IF(G62="","",G62*H62*K62)</f>
        <v/>
      </c>
      <c r="O62" s="50" t="str">
        <f aca="false">IF(G62="","",G62*J62)</f>
        <v/>
      </c>
      <c r="P62" s="50" t="str">
        <f aca="false">IF(N62="","",O62-N62)</f>
        <v/>
      </c>
      <c r="Q62" s="52" t="str">
        <f aca="false">IFERROR(IF(N62="","",P62/N62),0)</f>
        <v/>
      </c>
      <c r="R62" s="52" t="str">
        <f aca="false">IFERROR(IF(O62="","",O62/$P$2),0)</f>
        <v/>
      </c>
      <c r="S62" s="55"/>
      <c r="T62" s="1"/>
      <c r="U62" s="1"/>
      <c r="V62" s="1"/>
      <c r="W62" s="1"/>
      <c r="X62" s="1"/>
      <c r="Y62" s="1"/>
    </row>
    <row r="63" customFormat="false" ht="16.5" hidden="false" customHeight="true" outlineLevel="0" collapsed="false">
      <c r="A63" s="1"/>
      <c r="B63" s="54"/>
      <c r="C63" s="54"/>
      <c r="D63" s="54"/>
      <c r="E63" s="54"/>
      <c r="F63" s="54"/>
      <c r="G63" s="54"/>
      <c r="H63" s="54"/>
      <c r="I63" s="54"/>
      <c r="J63" s="42" t="str">
        <f aca="false">IF(I63="","",I63*K63)</f>
        <v/>
      </c>
      <c r="K63" s="54"/>
      <c r="L63" s="54"/>
      <c r="M63" s="54"/>
      <c r="N63" s="42" t="str">
        <f aca="false">IF(G63="","",G63*H63*K63)</f>
        <v/>
      </c>
      <c r="O63" s="42" t="str">
        <f aca="false">IF(G63="","",G63*J63)</f>
        <v/>
      </c>
      <c r="P63" s="42" t="str">
        <f aca="false">IF(N63="","",O63-N63)</f>
        <v/>
      </c>
      <c r="Q63" s="44" t="str">
        <f aca="false">IFERROR(IF(N63="","",P63/N63),0)</f>
        <v/>
      </c>
      <c r="R63" s="44" t="str">
        <f aca="false">IFERROR(IF(O63="","",O63/$P$2),0)</f>
        <v/>
      </c>
      <c r="S63" s="54"/>
      <c r="T63" s="1"/>
      <c r="U63" s="1"/>
      <c r="V63" s="1"/>
      <c r="W63" s="1"/>
      <c r="X63" s="1"/>
      <c r="Y63" s="1"/>
    </row>
    <row r="64" customFormat="false" ht="16.5" hidden="false" customHeight="true" outlineLevel="0" collapsed="false">
      <c r="A64" s="1"/>
      <c r="B64" s="55"/>
      <c r="C64" s="55"/>
      <c r="D64" s="55"/>
      <c r="E64" s="55"/>
      <c r="F64" s="55"/>
      <c r="G64" s="55"/>
      <c r="H64" s="55"/>
      <c r="I64" s="55"/>
      <c r="J64" s="50" t="str">
        <f aca="false">IF(I64="","",I64*K64)</f>
        <v/>
      </c>
      <c r="K64" s="55"/>
      <c r="L64" s="55"/>
      <c r="M64" s="55"/>
      <c r="N64" s="50" t="str">
        <f aca="false">IF(G64="","",G64*H64*K64)</f>
        <v/>
      </c>
      <c r="O64" s="50" t="str">
        <f aca="false">IF(G64="","",G64*J64)</f>
        <v/>
      </c>
      <c r="P64" s="50" t="str">
        <f aca="false">IF(N64="","",O64-N64)</f>
        <v/>
      </c>
      <c r="Q64" s="52" t="str">
        <f aca="false">IFERROR(IF(N64="","",P64/N64),0)</f>
        <v/>
      </c>
      <c r="R64" s="52" t="str">
        <f aca="false">IFERROR(IF(O64="","",O64/$P$2),0)</f>
        <v/>
      </c>
      <c r="S64" s="55"/>
      <c r="T64" s="1"/>
      <c r="U64" s="1"/>
      <c r="V64" s="1"/>
      <c r="W64" s="1"/>
      <c r="X64" s="1"/>
      <c r="Y64" s="1"/>
    </row>
    <row r="65" customFormat="false" ht="16.5" hidden="false" customHeight="true" outlineLevel="0" collapsed="false">
      <c r="A65" s="1"/>
      <c r="B65" s="54"/>
      <c r="C65" s="54"/>
      <c r="D65" s="54"/>
      <c r="E65" s="54"/>
      <c r="F65" s="54"/>
      <c r="G65" s="54"/>
      <c r="H65" s="54"/>
      <c r="I65" s="54"/>
      <c r="J65" s="42" t="str">
        <f aca="false">IF(I65="","",I65*K65)</f>
        <v/>
      </c>
      <c r="K65" s="54"/>
      <c r="L65" s="54"/>
      <c r="M65" s="54"/>
      <c r="N65" s="42" t="str">
        <f aca="false">IF(G65="","",G65*H65*K65)</f>
        <v/>
      </c>
      <c r="O65" s="42" t="str">
        <f aca="false">IF(G65="","",G65*J65)</f>
        <v/>
      </c>
      <c r="P65" s="42" t="str">
        <f aca="false">IF(N65="","",O65-N65)</f>
        <v/>
      </c>
      <c r="Q65" s="44" t="str">
        <f aca="false">IFERROR(IF(N65="","",P65/N65),0)</f>
        <v/>
      </c>
      <c r="R65" s="44" t="str">
        <f aca="false">IFERROR(IF(O65="","",O65/$P$2),0)</f>
        <v/>
      </c>
      <c r="S65" s="54"/>
      <c r="T65" s="1"/>
      <c r="U65" s="1"/>
      <c r="V65" s="1"/>
      <c r="W65" s="1"/>
      <c r="X65" s="1"/>
      <c r="Y65" s="1"/>
    </row>
    <row r="66" customFormat="false" ht="16.5" hidden="false" customHeight="true" outlineLevel="0" collapsed="false">
      <c r="A66" s="1"/>
      <c r="B66" s="55"/>
      <c r="C66" s="55"/>
      <c r="D66" s="55"/>
      <c r="E66" s="55"/>
      <c r="F66" s="55"/>
      <c r="G66" s="55"/>
      <c r="H66" s="55"/>
      <c r="I66" s="55"/>
      <c r="J66" s="50" t="str">
        <f aca="false">IF(I66="","",I66*K66)</f>
        <v/>
      </c>
      <c r="K66" s="55"/>
      <c r="L66" s="55"/>
      <c r="M66" s="55"/>
      <c r="N66" s="50" t="str">
        <f aca="false">IF(G66="","",G66*H66*K66)</f>
        <v/>
      </c>
      <c r="O66" s="50" t="str">
        <f aca="false">IF(G66="","",G66*J66)</f>
        <v/>
      </c>
      <c r="P66" s="50" t="str">
        <f aca="false">IF(N66="","",O66-N66)</f>
        <v/>
      </c>
      <c r="Q66" s="52" t="str">
        <f aca="false">IFERROR(IF(N66="","",P66/N66),0)</f>
        <v/>
      </c>
      <c r="R66" s="52" t="str">
        <f aca="false">IFERROR(IF(O66="","",O66/$P$2),0)</f>
        <v/>
      </c>
      <c r="S66" s="55"/>
      <c r="T66" s="1"/>
      <c r="U66" s="1"/>
      <c r="V66" s="1"/>
      <c r="W66" s="1"/>
      <c r="X66" s="1"/>
      <c r="Y66" s="1"/>
    </row>
    <row r="67" customFormat="false" ht="16.5" hidden="false" customHeight="true" outlineLevel="0" collapsed="false">
      <c r="A67" s="1"/>
      <c r="B67" s="54"/>
      <c r="C67" s="54"/>
      <c r="D67" s="54"/>
      <c r="E67" s="54"/>
      <c r="F67" s="54"/>
      <c r="G67" s="54"/>
      <c r="H67" s="54"/>
      <c r="I67" s="54"/>
      <c r="J67" s="42" t="str">
        <f aca="false">IF(I67="","",I67*K67)</f>
        <v/>
      </c>
      <c r="K67" s="54"/>
      <c r="L67" s="54"/>
      <c r="M67" s="54"/>
      <c r="N67" s="42" t="str">
        <f aca="false">IF(G67="","",G67*H67*K67)</f>
        <v/>
      </c>
      <c r="O67" s="42" t="str">
        <f aca="false">IF(G67="","",G67*J67)</f>
        <v/>
      </c>
      <c r="P67" s="42" t="str">
        <f aca="false">IF(N67="","",O67-N67)</f>
        <v/>
      </c>
      <c r="Q67" s="44" t="str">
        <f aca="false">IFERROR(IF(N67="","",P67/N67),0)</f>
        <v/>
      </c>
      <c r="R67" s="44" t="str">
        <f aca="false">IFERROR(IF(O67="","",O67/$P$2),0)</f>
        <v/>
      </c>
      <c r="S67" s="54"/>
      <c r="T67" s="1"/>
      <c r="U67" s="1"/>
      <c r="V67" s="1"/>
      <c r="W67" s="1"/>
      <c r="X67" s="1"/>
      <c r="Y67" s="1"/>
    </row>
    <row r="68" customFormat="false" ht="16.5" hidden="false" customHeight="true" outlineLevel="0" collapsed="false">
      <c r="A68" s="1"/>
      <c r="B68" s="55"/>
      <c r="C68" s="55"/>
      <c r="D68" s="55"/>
      <c r="E68" s="55"/>
      <c r="F68" s="55"/>
      <c r="G68" s="55"/>
      <c r="H68" s="55"/>
      <c r="I68" s="55"/>
      <c r="J68" s="50" t="str">
        <f aca="false">IF(I68="","",I68*K68)</f>
        <v/>
      </c>
      <c r="K68" s="55"/>
      <c r="L68" s="55"/>
      <c r="M68" s="55"/>
      <c r="N68" s="50" t="str">
        <f aca="false">IF(G68="","",G68*H68*K68)</f>
        <v/>
      </c>
      <c r="O68" s="50" t="str">
        <f aca="false">IF(G68="","",G68*J68)</f>
        <v/>
      </c>
      <c r="P68" s="50" t="str">
        <f aca="false">IF(N68="","",O68-N68)</f>
        <v/>
      </c>
      <c r="Q68" s="52" t="str">
        <f aca="false">IFERROR(IF(N68="","",P68/N68),0)</f>
        <v/>
      </c>
      <c r="R68" s="52" t="str">
        <f aca="false">IFERROR(IF(O68="","",O68/$P$2),0)</f>
        <v/>
      </c>
      <c r="S68" s="55"/>
      <c r="T68" s="1"/>
      <c r="U68" s="1"/>
      <c r="V68" s="1"/>
      <c r="W68" s="1"/>
      <c r="X68" s="1"/>
      <c r="Y68" s="1"/>
    </row>
    <row r="69" customFormat="false" ht="16.5" hidden="false" customHeight="true" outlineLevel="0" collapsed="false">
      <c r="A69" s="1"/>
      <c r="B69" s="54"/>
      <c r="C69" s="54"/>
      <c r="D69" s="54"/>
      <c r="E69" s="54"/>
      <c r="F69" s="54"/>
      <c r="G69" s="54"/>
      <c r="H69" s="54"/>
      <c r="I69" s="54"/>
      <c r="J69" s="42" t="str">
        <f aca="false">IF(I69="","",I69*K69)</f>
        <v/>
      </c>
      <c r="K69" s="54"/>
      <c r="L69" s="54"/>
      <c r="M69" s="54"/>
      <c r="N69" s="42" t="str">
        <f aca="false">IF(G69="","",G69*H69*K69)</f>
        <v/>
      </c>
      <c r="O69" s="42" t="str">
        <f aca="false">IF(G69="","",G69*J69)</f>
        <v/>
      </c>
      <c r="P69" s="42" t="str">
        <f aca="false">IF(N69="","",O69-N69)</f>
        <v/>
      </c>
      <c r="Q69" s="44" t="str">
        <f aca="false">IFERROR(IF(N69="","",P69/N69),0)</f>
        <v/>
      </c>
      <c r="R69" s="44" t="str">
        <f aca="false">IFERROR(IF(O69="","",O69/$P$2),0)</f>
        <v/>
      </c>
      <c r="S69" s="54"/>
      <c r="T69" s="1"/>
      <c r="U69" s="1"/>
      <c r="V69" s="1"/>
      <c r="W69" s="1"/>
      <c r="X69" s="1"/>
      <c r="Y69" s="1"/>
    </row>
    <row r="70" customFormat="false" ht="16.5" hidden="false" customHeight="true" outlineLevel="0" collapsed="false">
      <c r="A70" s="1"/>
      <c r="B70" s="55"/>
      <c r="C70" s="55"/>
      <c r="D70" s="55"/>
      <c r="E70" s="55"/>
      <c r="F70" s="55"/>
      <c r="G70" s="55"/>
      <c r="H70" s="55"/>
      <c r="I70" s="55"/>
      <c r="J70" s="50" t="str">
        <f aca="false">IF(I70="","",I70*K70)</f>
        <v/>
      </c>
      <c r="K70" s="55"/>
      <c r="L70" s="55"/>
      <c r="M70" s="55"/>
      <c r="N70" s="50" t="str">
        <f aca="false">IF(G70="","",G70*H70*K70)</f>
        <v/>
      </c>
      <c r="O70" s="50" t="str">
        <f aca="false">IF(G70="","",G70*J70)</f>
        <v/>
      </c>
      <c r="P70" s="50" t="str">
        <f aca="false">IF(N70="","",O70-N70)</f>
        <v/>
      </c>
      <c r="Q70" s="52" t="str">
        <f aca="false">IFERROR(IF(N70="","",P70/N70),0)</f>
        <v/>
      </c>
      <c r="R70" s="52" t="str">
        <f aca="false">IFERROR(IF(O70="","",O70/$P$2),0)</f>
        <v/>
      </c>
      <c r="S70" s="55"/>
      <c r="T70" s="1"/>
      <c r="U70" s="1"/>
      <c r="V70" s="1"/>
      <c r="W70" s="1"/>
      <c r="X70" s="1"/>
      <c r="Y70" s="1"/>
    </row>
    <row r="71" customFormat="false" ht="16.5" hidden="false" customHeight="true" outlineLevel="0" collapsed="false">
      <c r="A71" s="1"/>
      <c r="B71" s="54"/>
      <c r="C71" s="54"/>
      <c r="D71" s="54"/>
      <c r="E71" s="54"/>
      <c r="F71" s="54"/>
      <c r="G71" s="54"/>
      <c r="H71" s="54"/>
      <c r="I71" s="54"/>
      <c r="J71" s="42" t="str">
        <f aca="false">IF(I71="","",I71*K71)</f>
        <v/>
      </c>
      <c r="K71" s="54"/>
      <c r="L71" s="54"/>
      <c r="M71" s="54"/>
      <c r="N71" s="42" t="str">
        <f aca="false">IF(G71="","",G71*H71*K71)</f>
        <v/>
      </c>
      <c r="O71" s="42" t="str">
        <f aca="false">IF(G71="","",G71*J71)</f>
        <v/>
      </c>
      <c r="P71" s="42" t="str">
        <f aca="false">IF(N71="","",O71-N71)</f>
        <v/>
      </c>
      <c r="Q71" s="44" t="str">
        <f aca="false">IFERROR(IF(N71="","",P71/N71),0)</f>
        <v/>
      </c>
      <c r="R71" s="44" t="str">
        <f aca="false">IFERROR(IF(O71="","",O71/$P$2),0)</f>
        <v/>
      </c>
      <c r="S71" s="54"/>
      <c r="T71" s="1"/>
      <c r="U71" s="1"/>
      <c r="V71" s="1"/>
      <c r="W71" s="1"/>
      <c r="X71" s="1"/>
      <c r="Y71" s="1"/>
    </row>
    <row r="72" customFormat="false" ht="16.5" hidden="false" customHeight="true" outlineLevel="0" collapsed="false">
      <c r="A72" s="1"/>
      <c r="B72" s="55"/>
      <c r="C72" s="55"/>
      <c r="D72" s="55"/>
      <c r="E72" s="55"/>
      <c r="F72" s="55"/>
      <c r="G72" s="55"/>
      <c r="H72" s="55"/>
      <c r="I72" s="55"/>
      <c r="J72" s="50" t="str">
        <f aca="false">IF(I72="","",I72*K72)</f>
        <v/>
      </c>
      <c r="K72" s="55"/>
      <c r="L72" s="55"/>
      <c r="M72" s="55"/>
      <c r="N72" s="50" t="str">
        <f aca="false">IF(G72="","",G72*H72*K72)</f>
        <v/>
      </c>
      <c r="O72" s="50" t="str">
        <f aca="false">IF(G72="","",G72*J72)</f>
        <v/>
      </c>
      <c r="P72" s="50" t="str">
        <f aca="false">IF(N72="","",O72-N72)</f>
        <v/>
      </c>
      <c r="Q72" s="52" t="str">
        <f aca="false">IFERROR(IF(N72="","",P72/N72),0)</f>
        <v/>
      </c>
      <c r="R72" s="52" t="str">
        <f aca="false">IFERROR(IF(O72="","",O72/$P$2),0)</f>
        <v/>
      </c>
      <c r="S72" s="55"/>
      <c r="T72" s="1"/>
      <c r="U72" s="1"/>
      <c r="V72" s="1"/>
      <c r="W72" s="1"/>
      <c r="X72" s="1"/>
      <c r="Y72" s="1"/>
    </row>
    <row r="73" customFormat="false" ht="16.5" hidden="false" customHeight="true" outlineLevel="0" collapsed="false">
      <c r="A73" s="1"/>
      <c r="B73" s="54"/>
      <c r="C73" s="54"/>
      <c r="D73" s="54"/>
      <c r="E73" s="54"/>
      <c r="F73" s="54"/>
      <c r="G73" s="54"/>
      <c r="H73" s="54"/>
      <c r="I73" s="54"/>
      <c r="J73" s="42" t="str">
        <f aca="false">IF(I73="","",I73*K73)</f>
        <v/>
      </c>
      <c r="K73" s="54"/>
      <c r="L73" s="54"/>
      <c r="M73" s="54"/>
      <c r="N73" s="42" t="str">
        <f aca="false">IF(G73="","",G73*H73*K73)</f>
        <v/>
      </c>
      <c r="O73" s="42" t="str">
        <f aca="false">IF(G73="","",G73*J73)</f>
        <v/>
      </c>
      <c r="P73" s="42" t="str">
        <f aca="false">IF(N73="","",O73-N73)</f>
        <v/>
      </c>
      <c r="Q73" s="44" t="str">
        <f aca="false">IFERROR(IF(N73="","",P73/N73),0)</f>
        <v/>
      </c>
      <c r="R73" s="44" t="str">
        <f aca="false">IFERROR(IF(O73="","",O73/$P$2),0)</f>
        <v/>
      </c>
      <c r="S73" s="54"/>
      <c r="T73" s="1"/>
      <c r="U73" s="1"/>
      <c r="V73" s="1"/>
      <c r="W73" s="1"/>
      <c r="X73" s="1"/>
      <c r="Y73" s="1"/>
    </row>
    <row r="74" customFormat="false" ht="16.5" hidden="false" customHeight="true" outlineLevel="0" collapsed="false">
      <c r="A74" s="1"/>
      <c r="B74" s="55"/>
      <c r="C74" s="55"/>
      <c r="D74" s="55"/>
      <c r="E74" s="55"/>
      <c r="F74" s="55"/>
      <c r="G74" s="55"/>
      <c r="H74" s="55"/>
      <c r="I74" s="55"/>
      <c r="J74" s="50" t="str">
        <f aca="false">IF(I74="","",I74*K74)</f>
        <v/>
      </c>
      <c r="K74" s="55"/>
      <c r="L74" s="55"/>
      <c r="M74" s="55"/>
      <c r="N74" s="50" t="str">
        <f aca="false">IF(G74="","",G74*H74*K74)</f>
        <v/>
      </c>
      <c r="O74" s="50" t="str">
        <f aca="false">IF(G74="","",G74*J74)</f>
        <v/>
      </c>
      <c r="P74" s="50" t="str">
        <f aca="false">IF(N74="","",O74-N74)</f>
        <v/>
      </c>
      <c r="Q74" s="52" t="str">
        <f aca="false">IFERROR(IF(N74="","",P74/N74),0)</f>
        <v/>
      </c>
      <c r="R74" s="52" t="str">
        <f aca="false">IFERROR(IF(O74="","",O74/$P$2),0)</f>
        <v/>
      </c>
      <c r="S74" s="55"/>
      <c r="T74" s="1"/>
      <c r="U74" s="1"/>
      <c r="V74" s="1"/>
      <c r="W74" s="1"/>
      <c r="X74" s="1"/>
      <c r="Y74" s="1"/>
    </row>
    <row r="75" customFormat="false" ht="16.5" hidden="false" customHeight="true" outlineLevel="0" collapsed="false">
      <c r="A75" s="1"/>
      <c r="B75" s="54"/>
      <c r="C75" s="54"/>
      <c r="D75" s="54"/>
      <c r="E75" s="54"/>
      <c r="F75" s="54"/>
      <c r="G75" s="54"/>
      <c r="H75" s="54"/>
      <c r="I75" s="54"/>
      <c r="J75" s="42" t="str">
        <f aca="false">IF(I75="","",I75*K75)</f>
        <v/>
      </c>
      <c r="K75" s="54"/>
      <c r="L75" s="54"/>
      <c r="M75" s="54"/>
      <c r="N75" s="42" t="str">
        <f aca="false">IF(G75="","",G75*H75*K75)</f>
        <v/>
      </c>
      <c r="O75" s="42" t="str">
        <f aca="false">IF(G75="","",G75*J75)</f>
        <v/>
      </c>
      <c r="P75" s="42" t="str">
        <f aca="false">IF(N75="","",O75-N75)</f>
        <v/>
      </c>
      <c r="Q75" s="44" t="str">
        <f aca="false">IFERROR(IF(N75="","",P75/N75),0)</f>
        <v/>
      </c>
      <c r="R75" s="44" t="str">
        <f aca="false">IFERROR(IF(O75="","",O75/$P$2),0)</f>
        <v/>
      </c>
      <c r="S75" s="54"/>
      <c r="T75" s="1"/>
      <c r="U75" s="1"/>
      <c r="V75" s="1"/>
      <c r="W75" s="1"/>
      <c r="X75" s="1"/>
      <c r="Y75" s="1"/>
    </row>
    <row r="76" customFormat="false" ht="16.5" hidden="false" customHeight="true" outlineLevel="0" collapsed="false">
      <c r="A76" s="1"/>
      <c r="B76" s="55"/>
      <c r="C76" s="55"/>
      <c r="D76" s="55"/>
      <c r="E76" s="55"/>
      <c r="F76" s="55"/>
      <c r="G76" s="55"/>
      <c r="H76" s="55"/>
      <c r="I76" s="55"/>
      <c r="J76" s="50" t="str">
        <f aca="false">IF(I76="","",I76*K76)</f>
        <v/>
      </c>
      <c r="K76" s="55"/>
      <c r="L76" s="55"/>
      <c r="M76" s="55"/>
      <c r="N76" s="50" t="str">
        <f aca="false">IF(G76="","",G76*H76*K76)</f>
        <v/>
      </c>
      <c r="O76" s="50" t="str">
        <f aca="false">IF(G76="","",G76*J76)</f>
        <v/>
      </c>
      <c r="P76" s="50" t="str">
        <f aca="false">IF(N76="","",O76-N76)</f>
        <v/>
      </c>
      <c r="Q76" s="52" t="str">
        <f aca="false">IFERROR(IF(N76="","",P76/N76),0)</f>
        <v/>
      </c>
      <c r="R76" s="52" t="str">
        <f aca="false">IFERROR(IF(O76="","",O76/$P$2),0)</f>
        <v/>
      </c>
      <c r="S76" s="55"/>
      <c r="T76" s="1"/>
      <c r="U76" s="1"/>
      <c r="V76" s="1"/>
      <c r="W76" s="1"/>
      <c r="X76" s="1"/>
      <c r="Y76" s="1"/>
    </row>
    <row r="77" customFormat="false" ht="16.5" hidden="false" customHeight="true" outlineLevel="0" collapsed="false">
      <c r="A77" s="1"/>
      <c r="B77" s="54"/>
      <c r="C77" s="54"/>
      <c r="D77" s="54"/>
      <c r="E77" s="54"/>
      <c r="F77" s="54"/>
      <c r="G77" s="54"/>
      <c r="H77" s="54"/>
      <c r="I77" s="54"/>
      <c r="J77" s="42" t="str">
        <f aca="false">IF(I77="","",I77*K77)</f>
        <v/>
      </c>
      <c r="K77" s="54"/>
      <c r="L77" s="54"/>
      <c r="M77" s="54"/>
      <c r="N77" s="42" t="str">
        <f aca="false">IF(G77="","",G77*H77*K77)</f>
        <v/>
      </c>
      <c r="O77" s="42" t="str">
        <f aca="false">IF(G77="","",G77*J77)</f>
        <v/>
      </c>
      <c r="P77" s="42" t="str">
        <f aca="false">IF(N77="","",O77-N77)</f>
        <v/>
      </c>
      <c r="Q77" s="44" t="str">
        <f aca="false">IFERROR(IF(N77="","",P77/N77),0)</f>
        <v/>
      </c>
      <c r="R77" s="44" t="str">
        <f aca="false">IFERROR(IF(O77="","",O77/$P$2),0)</f>
        <v/>
      </c>
      <c r="S77" s="54"/>
      <c r="T77" s="1"/>
      <c r="U77" s="1"/>
      <c r="V77" s="1"/>
      <c r="W77" s="1"/>
      <c r="X77" s="1"/>
      <c r="Y77" s="1"/>
    </row>
    <row r="78" customFormat="false" ht="16.5" hidden="false" customHeight="true" outlineLevel="0" collapsed="false">
      <c r="A78" s="1"/>
      <c r="B78" s="55"/>
      <c r="C78" s="55"/>
      <c r="D78" s="55"/>
      <c r="E78" s="55"/>
      <c r="F78" s="55"/>
      <c r="G78" s="55"/>
      <c r="H78" s="55"/>
      <c r="I78" s="55"/>
      <c r="J78" s="50" t="str">
        <f aca="false">IF(I78="","",I78*K78)</f>
        <v/>
      </c>
      <c r="K78" s="55"/>
      <c r="L78" s="55"/>
      <c r="M78" s="55"/>
      <c r="N78" s="50" t="str">
        <f aca="false">IF(G78="","",G78*H78*K78)</f>
        <v/>
      </c>
      <c r="O78" s="50" t="str">
        <f aca="false">IF(G78="","",G78*J78)</f>
        <v/>
      </c>
      <c r="P78" s="50" t="str">
        <f aca="false">IF(N78="","",O78-N78)</f>
        <v/>
      </c>
      <c r="Q78" s="52" t="str">
        <f aca="false">IFERROR(IF(N78="","",P78/N78),0)</f>
        <v/>
      </c>
      <c r="R78" s="52" t="str">
        <f aca="false">IFERROR(IF(O78="","",O78/$P$2),0)</f>
        <v/>
      </c>
      <c r="S78" s="55"/>
      <c r="T78" s="1"/>
      <c r="U78" s="1"/>
      <c r="V78" s="1"/>
      <c r="W78" s="1"/>
      <c r="X78" s="1"/>
      <c r="Y78" s="1"/>
    </row>
    <row r="79" customFormat="false" ht="16.5" hidden="false" customHeight="true" outlineLevel="0" collapsed="false">
      <c r="A79" s="1"/>
      <c r="B79" s="54"/>
      <c r="C79" s="54"/>
      <c r="D79" s="54"/>
      <c r="E79" s="54"/>
      <c r="F79" s="54"/>
      <c r="G79" s="54"/>
      <c r="H79" s="54"/>
      <c r="I79" s="54"/>
      <c r="J79" s="42" t="str">
        <f aca="false">IF(I79="","",I79*K79)</f>
        <v/>
      </c>
      <c r="K79" s="54"/>
      <c r="L79" s="54"/>
      <c r="M79" s="54"/>
      <c r="N79" s="42" t="str">
        <f aca="false">IF(G79="","",G79*H79*K79)</f>
        <v/>
      </c>
      <c r="O79" s="42" t="str">
        <f aca="false">IF(G79="","",G79*J79)</f>
        <v/>
      </c>
      <c r="P79" s="42" t="str">
        <f aca="false">IF(N79="","",O79-N79)</f>
        <v/>
      </c>
      <c r="Q79" s="44" t="str">
        <f aca="false">IFERROR(IF(N79="","",P79/N79),0)</f>
        <v/>
      </c>
      <c r="R79" s="44" t="str">
        <f aca="false">IFERROR(IF(O79="","",O79/$P$2),0)</f>
        <v/>
      </c>
      <c r="S79" s="54"/>
      <c r="T79" s="1"/>
      <c r="U79" s="1"/>
      <c r="V79" s="1"/>
      <c r="W79" s="1"/>
      <c r="X79" s="1"/>
      <c r="Y79" s="1"/>
    </row>
    <row r="80" customFormat="false" ht="16.5" hidden="false" customHeight="true" outlineLevel="0" collapsed="false">
      <c r="A80" s="1"/>
      <c r="B80" s="55"/>
      <c r="C80" s="55"/>
      <c r="D80" s="55"/>
      <c r="E80" s="55"/>
      <c r="F80" s="55"/>
      <c r="G80" s="55"/>
      <c r="H80" s="55"/>
      <c r="I80" s="55"/>
      <c r="J80" s="50" t="str">
        <f aca="false">IF(I80="","",I80*K80)</f>
        <v/>
      </c>
      <c r="K80" s="55"/>
      <c r="L80" s="55"/>
      <c r="M80" s="55"/>
      <c r="N80" s="50" t="str">
        <f aca="false">IF(G80="","",G80*H80*K80)</f>
        <v/>
      </c>
      <c r="O80" s="50" t="str">
        <f aca="false">IF(G80="","",G80*J80)</f>
        <v/>
      </c>
      <c r="P80" s="50" t="str">
        <f aca="false">IF(N80="","",O80-N80)</f>
        <v/>
      </c>
      <c r="Q80" s="52" t="str">
        <f aca="false">IFERROR(IF(N80="","",P80/N80),0)</f>
        <v/>
      </c>
      <c r="R80" s="52" t="str">
        <f aca="false">IFERROR(IF(O80="","",O80/$P$2),0)</f>
        <v/>
      </c>
      <c r="S80" s="55"/>
      <c r="T80" s="1"/>
      <c r="U80" s="1"/>
      <c r="V80" s="1"/>
      <c r="W80" s="1"/>
      <c r="X80" s="1"/>
      <c r="Y80" s="1"/>
    </row>
    <row r="81" customFormat="false" ht="16.5" hidden="false" customHeight="true" outlineLevel="0" collapsed="false">
      <c r="A81" s="1"/>
      <c r="B81" s="54"/>
      <c r="C81" s="54"/>
      <c r="D81" s="54"/>
      <c r="E81" s="54"/>
      <c r="F81" s="54"/>
      <c r="G81" s="54"/>
      <c r="H81" s="54"/>
      <c r="I81" s="54"/>
      <c r="J81" s="42" t="str">
        <f aca="false">IF(I81="","",I81*K81)</f>
        <v/>
      </c>
      <c r="K81" s="54"/>
      <c r="L81" s="54"/>
      <c r="M81" s="54"/>
      <c r="N81" s="42" t="str">
        <f aca="false">IF(G81="","",G81*H81*K81)</f>
        <v/>
      </c>
      <c r="O81" s="42" t="str">
        <f aca="false">IF(G81="","",G81*J81)</f>
        <v/>
      </c>
      <c r="P81" s="42" t="str">
        <f aca="false">IF(N81="","",O81-N81)</f>
        <v/>
      </c>
      <c r="Q81" s="44" t="str">
        <f aca="false">IFERROR(IF(N81="","",P81/N81),0)</f>
        <v/>
      </c>
      <c r="R81" s="44" t="str">
        <f aca="false">IFERROR(IF(O81="","",O81/$P$2),0)</f>
        <v/>
      </c>
      <c r="S81" s="54"/>
      <c r="T81" s="1"/>
      <c r="U81" s="1"/>
      <c r="V81" s="1"/>
      <c r="W81" s="1"/>
      <c r="X81" s="1"/>
      <c r="Y81" s="1"/>
    </row>
    <row r="82" customFormat="false" ht="16.5" hidden="false" customHeight="true" outlineLevel="0" collapsed="false">
      <c r="A82" s="1"/>
      <c r="B82" s="55"/>
      <c r="C82" s="55"/>
      <c r="D82" s="55"/>
      <c r="E82" s="55"/>
      <c r="F82" s="55"/>
      <c r="G82" s="55"/>
      <c r="H82" s="55"/>
      <c r="I82" s="55"/>
      <c r="J82" s="50" t="str">
        <f aca="false">IF(I82="","",I82*K82)</f>
        <v/>
      </c>
      <c r="K82" s="55"/>
      <c r="L82" s="55"/>
      <c r="M82" s="55"/>
      <c r="N82" s="50" t="str">
        <f aca="false">IF(G82="","",G82*H82*K82)</f>
        <v/>
      </c>
      <c r="O82" s="50" t="str">
        <f aca="false">IF(G82="","",G82*J82)</f>
        <v/>
      </c>
      <c r="P82" s="50" t="str">
        <f aca="false">IF(N82="","",O82-N82)</f>
        <v/>
      </c>
      <c r="Q82" s="52" t="str">
        <f aca="false">IFERROR(IF(N82="","",P82/N82),0)</f>
        <v/>
      </c>
      <c r="R82" s="52" t="str">
        <f aca="false">IFERROR(IF(O82="","",O82/$P$2),0)</f>
        <v/>
      </c>
      <c r="S82" s="55"/>
      <c r="T82" s="1"/>
      <c r="U82" s="1"/>
      <c r="V82" s="1"/>
      <c r="W82" s="1"/>
      <c r="X82" s="1"/>
      <c r="Y82" s="1"/>
    </row>
    <row r="83" customFormat="false" ht="16.5" hidden="false" customHeight="true" outlineLevel="0" collapsed="false">
      <c r="A83" s="1"/>
      <c r="B83" s="54"/>
      <c r="C83" s="54"/>
      <c r="D83" s="54"/>
      <c r="E83" s="54"/>
      <c r="F83" s="54"/>
      <c r="G83" s="54"/>
      <c r="H83" s="54"/>
      <c r="I83" s="54"/>
      <c r="J83" s="42" t="str">
        <f aca="false">IF(I83="","",I83*K83)</f>
        <v/>
      </c>
      <c r="K83" s="54"/>
      <c r="L83" s="54"/>
      <c r="M83" s="54"/>
      <c r="N83" s="42" t="str">
        <f aca="false">IF(G83="","",G83*H83*K83)</f>
        <v/>
      </c>
      <c r="O83" s="42" t="str">
        <f aca="false">IF(G83="","",G83*J83)</f>
        <v/>
      </c>
      <c r="P83" s="42" t="str">
        <f aca="false">IF(N83="","",O83-N83)</f>
        <v/>
      </c>
      <c r="Q83" s="44" t="str">
        <f aca="false">IFERROR(IF(N83="","",P83/N83),0)</f>
        <v/>
      </c>
      <c r="R83" s="44" t="str">
        <f aca="false">IFERROR(IF(O83="","",O83/$P$2),0)</f>
        <v/>
      </c>
      <c r="S83" s="54"/>
      <c r="T83" s="1"/>
      <c r="U83" s="1"/>
      <c r="V83" s="1"/>
      <c r="W83" s="1"/>
      <c r="X83" s="1"/>
      <c r="Y83" s="1"/>
    </row>
    <row r="84" customFormat="false" ht="16.5" hidden="false" customHeight="true" outlineLevel="0" collapsed="false">
      <c r="A84" s="1"/>
      <c r="B84" s="55"/>
      <c r="C84" s="55"/>
      <c r="D84" s="55"/>
      <c r="E84" s="55"/>
      <c r="F84" s="55"/>
      <c r="G84" s="55"/>
      <c r="H84" s="55"/>
      <c r="I84" s="55"/>
      <c r="J84" s="50" t="str">
        <f aca="false">IF(I84="","",I84*K84)</f>
        <v/>
      </c>
      <c r="K84" s="55"/>
      <c r="L84" s="55"/>
      <c r="M84" s="55"/>
      <c r="N84" s="50" t="str">
        <f aca="false">IF(G84="","",G84*H84*K84)</f>
        <v/>
      </c>
      <c r="O84" s="50" t="str">
        <f aca="false">IF(G84="","",G84*J84)</f>
        <v/>
      </c>
      <c r="P84" s="50" t="str">
        <f aca="false">IF(N84="","",O84-N84)</f>
        <v/>
      </c>
      <c r="Q84" s="52" t="str">
        <f aca="false">IFERROR(IF(N84="","",P84/N84),0)</f>
        <v/>
      </c>
      <c r="R84" s="52" t="str">
        <f aca="false">IFERROR(IF(O84="","",O84/$P$2),0)</f>
        <v/>
      </c>
      <c r="S84" s="55"/>
      <c r="T84" s="1"/>
      <c r="U84" s="1"/>
      <c r="V84" s="1"/>
      <c r="W84" s="1"/>
      <c r="X84" s="1"/>
      <c r="Y84" s="1"/>
    </row>
    <row r="85" customFormat="false" ht="16.5" hidden="false" customHeight="true" outlineLevel="0" collapsed="false">
      <c r="A85" s="1"/>
      <c r="B85" s="54"/>
      <c r="C85" s="54"/>
      <c r="D85" s="54"/>
      <c r="E85" s="54"/>
      <c r="F85" s="54"/>
      <c r="G85" s="54"/>
      <c r="H85" s="54"/>
      <c r="I85" s="54"/>
      <c r="J85" s="42" t="str">
        <f aca="false">IF(I85="","",I85*K85)</f>
        <v/>
      </c>
      <c r="K85" s="54"/>
      <c r="L85" s="54"/>
      <c r="M85" s="54"/>
      <c r="N85" s="42" t="str">
        <f aca="false">IF(G85="","",G85*H85*K85)</f>
        <v/>
      </c>
      <c r="O85" s="42" t="str">
        <f aca="false">IF(G85="","",G85*J85)</f>
        <v/>
      </c>
      <c r="P85" s="42" t="str">
        <f aca="false">IF(N85="","",O85-N85)</f>
        <v/>
      </c>
      <c r="Q85" s="44" t="str">
        <f aca="false">IFERROR(IF(N85="","",P85/N85),0)</f>
        <v/>
      </c>
      <c r="R85" s="44" t="str">
        <f aca="false">IFERROR(IF(O85="","",O85/$P$2),0)</f>
        <v/>
      </c>
      <c r="S85" s="54"/>
      <c r="T85" s="1"/>
      <c r="U85" s="1"/>
      <c r="V85" s="1"/>
      <c r="W85" s="1"/>
      <c r="X85" s="1"/>
      <c r="Y85" s="1"/>
    </row>
    <row r="86" customFormat="false" ht="16.5" hidden="false" customHeight="true" outlineLevel="0" collapsed="false">
      <c r="A86" s="1"/>
      <c r="B86" s="55"/>
      <c r="C86" s="55"/>
      <c r="D86" s="55"/>
      <c r="E86" s="55"/>
      <c r="F86" s="55"/>
      <c r="G86" s="55"/>
      <c r="H86" s="55"/>
      <c r="I86" s="55"/>
      <c r="J86" s="50" t="str">
        <f aca="false">IF(I86="","",I86*K86)</f>
        <v/>
      </c>
      <c r="K86" s="55"/>
      <c r="L86" s="55"/>
      <c r="M86" s="55"/>
      <c r="N86" s="50" t="str">
        <f aca="false">IF(G86="","",G86*H86*K86)</f>
        <v/>
      </c>
      <c r="O86" s="50" t="str">
        <f aca="false">IF(G86="","",G86*J86)</f>
        <v/>
      </c>
      <c r="P86" s="50" t="str">
        <f aca="false">IF(N86="","",O86-N86)</f>
        <v/>
      </c>
      <c r="Q86" s="52" t="str">
        <f aca="false">IFERROR(IF(N86="","",P86/N86),0)</f>
        <v/>
      </c>
      <c r="R86" s="52" t="str">
        <f aca="false">IFERROR(IF(O86="","",O86/$P$2),0)</f>
        <v/>
      </c>
      <c r="S86" s="55"/>
      <c r="T86" s="1"/>
      <c r="U86" s="1"/>
      <c r="V86" s="1"/>
      <c r="W86" s="1"/>
      <c r="X86" s="1"/>
      <c r="Y86" s="1"/>
    </row>
    <row r="87" customFormat="false" ht="16.5" hidden="false" customHeight="true" outlineLevel="0" collapsed="false">
      <c r="A87" s="1"/>
      <c r="B87" s="54"/>
      <c r="C87" s="54"/>
      <c r="D87" s="54"/>
      <c r="E87" s="54"/>
      <c r="F87" s="54"/>
      <c r="G87" s="54"/>
      <c r="H87" s="54"/>
      <c r="I87" s="54"/>
      <c r="J87" s="42" t="str">
        <f aca="false">IF(I87="","",I87*K87)</f>
        <v/>
      </c>
      <c r="K87" s="54"/>
      <c r="L87" s="54"/>
      <c r="M87" s="54"/>
      <c r="N87" s="42" t="str">
        <f aca="false">IF(G87="","",G87*H87*K87)</f>
        <v/>
      </c>
      <c r="O87" s="42" t="str">
        <f aca="false">IF(G87="","",G87*J87)</f>
        <v/>
      </c>
      <c r="P87" s="42" t="str">
        <f aca="false">IF(N87="","",O87-N87)</f>
        <v/>
      </c>
      <c r="Q87" s="44" t="str">
        <f aca="false">IFERROR(IF(N87="","",P87/N87),0)</f>
        <v/>
      </c>
      <c r="R87" s="44" t="str">
        <f aca="false">IFERROR(IF(O87="","",O87/$P$2),0)</f>
        <v/>
      </c>
      <c r="S87" s="54"/>
      <c r="T87" s="1"/>
      <c r="U87" s="1"/>
      <c r="V87" s="1"/>
      <c r="W87" s="1"/>
      <c r="X87" s="1"/>
      <c r="Y87" s="1"/>
    </row>
    <row r="88" customFormat="false" ht="16.5" hidden="false" customHeight="true" outlineLevel="0" collapsed="false">
      <c r="A88" s="1"/>
      <c r="B88" s="55"/>
      <c r="C88" s="55"/>
      <c r="D88" s="55"/>
      <c r="E88" s="55"/>
      <c r="F88" s="55"/>
      <c r="G88" s="55"/>
      <c r="H88" s="55"/>
      <c r="I88" s="55"/>
      <c r="J88" s="50" t="str">
        <f aca="false">IF(I88="","",I88*K88)</f>
        <v/>
      </c>
      <c r="K88" s="55"/>
      <c r="L88" s="55"/>
      <c r="M88" s="55"/>
      <c r="N88" s="50" t="str">
        <f aca="false">IF(G88="","",G88*H88*K88)</f>
        <v/>
      </c>
      <c r="O88" s="50" t="str">
        <f aca="false">IF(G88="","",G88*J88)</f>
        <v/>
      </c>
      <c r="P88" s="50" t="str">
        <f aca="false">IF(N88="","",O88-N88)</f>
        <v/>
      </c>
      <c r="Q88" s="52" t="str">
        <f aca="false">IFERROR(IF(N88="","",P88/N88),0)</f>
        <v/>
      </c>
      <c r="R88" s="52" t="str">
        <f aca="false">IFERROR(IF(O88="","",O88/$P$2),0)</f>
        <v/>
      </c>
      <c r="S88" s="55"/>
      <c r="T88" s="1"/>
      <c r="U88" s="1"/>
      <c r="V88" s="1"/>
      <c r="W88" s="1"/>
      <c r="X88" s="1"/>
      <c r="Y88" s="1"/>
    </row>
    <row r="89" customFormat="false" ht="16.5" hidden="false" customHeight="true" outlineLevel="0" collapsed="false">
      <c r="A89" s="1"/>
      <c r="B89" s="54"/>
      <c r="C89" s="54"/>
      <c r="D89" s="54"/>
      <c r="E89" s="54"/>
      <c r="F89" s="54"/>
      <c r="G89" s="54"/>
      <c r="H89" s="54"/>
      <c r="I89" s="54"/>
      <c r="J89" s="42" t="str">
        <f aca="false">IF(I89="","",I89*K89)</f>
        <v/>
      </c>
      <c r="K89" s="54"/>
      <c r="L89" s="54"/>
      <c r="M89" s="54"/>
      <c r="N89" s="42" t="str">
        <f aca="false">IF(G89="","",G89*H89*K89)</f>
        <v/>
      </c>
      <c r="O89" s="42" t="str">
        <f aca="false">IF(G89="","",G89*J89)</f>
        <v/>
      </c>
      <c r="P89" s="42" t="str">
        <f aca="false">IF(N89="","",O89-N89)</f>
        <v/>
      </c>
      <c r="Q89" s="44" t="str">
        <f aca="false">IFERROR(IF(N89="","",P89/N89),0)</f>
        <v/>
      </c>
      <c r="R89" s="44" t="str">
        <f aca="false">IFERROR(IF(O89="","",O89/$P$2),0)</f>
        <v/>
      </c>
      <c r="S89" s="54"/>
      <c r="T89" s="1"/>
      <c r="U89" s="1"/>
      <c r="V89" s="1"/>
      <c r="W89" s="1"/>
      <c r="X89" s="1"/>
      <c r="Y89" s="1"/>
    </row>
    <row r="90" customFormat="false" ht="16.5" hidden="false" customHeight="true" outlineLevel="0" collapsed="false">
      <c r="A90" s="1"/>
      <c r="B90" s="55"/>
      <c r="C90" s="55"/>
      <c r="D90" s="55"/>
      <c r="E90" s="55"/>
      <c r="F90" s="55"/>
      <c r="G90" s="55"/>
      <c r="H90" s="55"/>
      <c r="I90" s="55"/>
      <c r="J90" s="50" t="str">
        <f aca="false">IF(I90="","",I90*K90)</f>
        <v/>
      </c>
      <c r="K90" s="55"/>
      <c r="L90" s="55"/>
      <c r="M90" s="55"/>
      <c r="N90" s="50" t="str">
        <f aca="false">IF(G90="","",G90*H90*K90)</f>
        <v/>
      </c>
      <c r="O90" s="50" t="str">
        <f aca="false">IF(G90="","",G90*J90)</f>
        <v/>
      </c>
      <c r="P90" s="50" t="str">
        <f aca="false">IF(N90="","",O90-N90)</f>
        <v/>
      </c>
      <c r="Q90" s="52" t="str">
        <f aca="false">IFERROR(IF(N90="","",P90/N90),0)</f>
        <v/>
      </c>
      <c r="R90" s="52" t="str">
        <f aca="false">IFERROR(IF(O90="","",O90/$P$2),0)</f>
        <v/>
      </c>
      <c r="S90" s="55"/>
      <c r="T90" s="1"/>
      <c r="U90" s="1"/>
      <c r="V90" s="1"/>
      <c r="W90" s="1"/>
      <c r="X90" s="1"/>
      <c r="Y90" s="1"/>
    </row>
    <row r="91" customFormat="false" ht="16.5" hidden="false" customHeight="true" outlineLevel="0" collapsed="false">
      <c r="A91" s="1"/>
      <c r="B91" s="54"/>
      <c r="C91" s="54"/>
      <c r="D91" s="54"/>
      <c r="E91" s="54"/>
      <c r="F91" s="54"/>
      <c r="G91" s="54"/>
      <c r="H91" s="54"/>
      <c r="I91" s="54"/>
      <c r="J91" s="42" t="str">
        <f aca="false">IF(I91="","",I91*K91)</f>
        <v/>
      </c>
      <c r="K91" s="54"/>
      <c r="L91" s="54"/>
      <c r="M91" s="54"/>
      <c r="N91" s="42" t="str">
        <f aca="false">IF(G91="","",G91*H91*K91)</f>
        <v/>
      </c>
      <c r="O91" s="42" t="str">
        <f aca="false">IF(G91="","",G91*J91)</f>
        <v/>
      </c>
      <c r="P91" s="42" t="str">
        <f aca="false">IF(N91="","",O91-N91)</f>
        <v/>
      </c>
      <c r="Q91" s="44" t="str">
        <f aca="false">IFERROR(IF(N91="","",P91/N91),0)</f>
        <v/>
      </c>
      <c r="R91" s="44" t="str">
        <f aca="false">IFERROR(IF(O91="","",O91/$P$2),0)</f>
        <v/>
      </c>
      <c r="S91" s="54"/>
      <c r="T91" s="1"/>
      <c r="U91" s="1"/>
      <c r="V91" s="1"/>
      <c r="W91" s="1"/>
      <c r="X91" s="1"/>
      <c r="Y91" s="1"/>
    </row>
    <row r="92" customFormat="false" ht="16.5" hidden="false" customHeight="true" outlineLevel="0" collapsed="false">
      <c r="A92" s="1"/>
      <c r="B92" s="55"/>
      <c r="C92" s="55"/>
      <c r="D92" s="55"/>
      <c r="E92" s="55"/>
      <c r="F92" s="55"/>
      <c r="G92" s="55"/>
      <c r="H92" s="55"/>
      <c r="I92" s="55"/>
      <c r="J92" s="50" t="str">
        <f aca="false">IF(I92="","",I92*K92)</f>
        <v/>
      </c>
      <c r="K92" s="55"/>
      <c r="L92" s="55"/>
      <c r="M92" s="55"/>
      <c r="N92" s="50" t="str">
        <f aca="false">IF(G92="","",G92*H92*K92)</f>
        <v/>
      </c>
      <c r="O92" s="50" t="str">
        <f aca="false">IF(G92="","",G92*J92)</f>
        <v/>
      </c>
      <c r="P92" s="50" t="str">
        <f aca="false">IF(N92="","",O92-N92)</f>
        <v/>
      </c>
      <c r="Q92" s="52" t="str">
        <f aca="false">IFERROR(IF(N92="","",P92/N92),0)</f>
        <v/>
      </c>
      <c r="R92" s="52" t="str">
        <f aca="false">IFERROR(IF(O92="","",O92/$P$2),0)</f>
        <v/>
      </c>
      <c r="S92" s="55"/>
      <c r="T92" s="1"/>
      <c r="U92" s="1"/>
      <c r="V92" s="1"/>
      <c r="W92" s="1"/>
      <c r="X92" s="1"/>
      <c r="Y92" s="1"/>
    </row>
    <row r="93" customFormat="false" ht="16.5" hidden="false" customHeight="true" outlineLevel="0" collapsed="false">
      <c r="A93" s="1"/>
      <c r="B93" s="54"/>
      <c r="C93" s="54"/>
      <c r="D93" s="54"/>
      <c r="E93" s="54"/>
      <c r="F93" s="54"/>
      <c r="G93" s="54"/>
      <c r="H93" s="54"/>
      <c r="I93" s="54"/>
      <c r="J93" s="42" t="str">
        <f aca="false">IF(I93="","",I93*K93)</f>
        <v/>
      </c>
      <c r="K93" s="54"/>
      <c r="L93" s="54"/>
      <c r="M93" s="54"/>
      <c r="N93" s="42" t="str">
        <f aca="false">IF(G93="","",G93*H93*K93)</f>
        <v/>
      </c>
      <c r="O93" s="42" t="str">
        <f aca="false">IF(G93="","",G93*J93)</f>
        <v/>
      </c>
      <c r="P93" s="42" t="str">
        <f aca="false">IF(N93="","",O93-N93)</f>
        <v/>
      </c>
      <c r="Q93" s="44" t="str">
        <f aca="false">IFERROR(IF(N93="","",P93/N93),0)</f>
        <v/>
      </c>
      <c r="R93" s="44" t="str">
        <f aca="false">IFERROR(IF(O93="","",O93/$P$2),0)</f>
        <v/>
      </c>
      <c r="S93" s="54"/>
      <c r="T93" s="1"/>
      <c r="U93" s="1"/>
      <c r="V93" s="1"/>
      <c r="W93" s="1"/>
      <c r="X93" s="1"/>
      <c r="Y93" s="1"/>
    </row>
    <row r="94" customFormat="false" ht="16.5" hidden="false" customHeight="true" outlineLevel="0" collapsed="false">
      <c r="A94" s="1"/>
      <c r="B94" s="55"/>
      <c r="C94" s="55"/>
      <c r="D94" s="55"/>
      <c r="E94" s="55"/>
      <c r="F94" s="55"/>
      <c r="G94" s="55"/>
      <c r="H94" s="55"/>
      <c r="I94" s="55"/>
      <c r="J94" s="50" t="str">
        <f aca="false">IF(I94="","",I94*K94)</f>
        <v/>
      </c>
      <c r="K94" s="55"/>
      <c r="L94" s="55"/>
      <c r="M94" s="55"/>
      <c r="N94" s="50" t="str">
        <f aca="false">IF(G94="","",G94*H94*K94)</f>
        <v/>
      </c>
      <c r="O94" s="50" t="str">
        <f aca="false">IF(G94="","",G94*J94)</f>
        <v/>
      </c>
      <c r="P94" s="50" t="str">
        <f aca="false">IF(N94="","",O94-N94)</f>
        <v/>
      </c>
      <c r="Q94" s="52" t="str">
        <f aca="false">IFERROR(IF(N94="","",P94/N94),0)</f>
        <v/>
      </c>
      <c r="R94" s="52" t="str">
        <f aca="false">IFERROR(IF(O94="","",O94/$P$2),0)</f>
        <v/>
      </c>
      <c r="S94" s="55"/>
      <c r="T94" s="1"/>
      <c r="U94" s="1"/>
      <c r="V94" s="1"/>
      <c r="W94" s="1"/>
      <c r="X94" s="1"/>
      <c r="Y94" s="1"/>
    </row>
    <row r="95" customFormat="false" ht="16.5" hidden="false" customHeight="true" outlineLevel="0" collapsed="false">
      <c r="A95" s="1"/>
      <c r="B95" s="54"/>
      <c r="C95" s="54"/>
      <c r="D95" s="54"/>
      <c r="E95" s="54"/>
      <c r="F95" s="54"/>
      <c r="G95" s="54"/>
      <c r="H95" s="54"/>
      <c r="I95" s="54"/>
      <c r="J95" s="42" t="str">
        <f aca="false">IF(I95="","",I95*K95)</f>
        <v/>
      </c>
      <c r="K95" s="54"/>
      <c r="L95" s="54"/>
      <c r="M95" s="54"/>
      <c r="N95" s="42" t="str">
        <f aca="false">IF(G95="","",G95*H95*K95)</f>
        <v/>
      </c>
      <c r="O95" s="42" t="str">
        <f aca="false">IF(G95="","",G95*J95)</f>
        <v/>
      </c>
      <c r="P95" s="42" t="str">
        <f aca="false">IF(N95="","",O95-N95)</f>
        <v/>
      </c>
      <c r="Q95" s="44" t="str">
        <f aca="false">IFERROR(IF(N95="","",P95/N95),0)</f>
        <v/>
      </c>
      <c r="R95" s="44" t="str">
        <f aca="false">IFERROR(IF(O95="","",O95/$P$2),0)</f>
        <v/>
      </c>
      <c r="S95" s="54"/>
      <c r="T95" s="1"/>
      <c r="U95" s="1"/>
      <c r="V95" s="1"/>
      <c r="W95" s="1"/>
      <c r="X95" s="1"/>
      <c r="Y95" s="1"/>
    </row>
    <row r="96" customFormat="false" ht="16.5" hidden="false" customHeight="true" outlineLevel="0" collapsed="false">
      <c r="A96" s="1"/>
      <c r="B96" s="55"/>
      <c r="C96" s="55"/>
      <c r="D96" s="55"/>
      <c r="E96" s="55"/>
      <c r="F96" s="55"/>
      <c r="G96" s="55"/>
      <c r="H96" s="55"/>
      <c r="I96" s="55"/>
      <c r="J96" s="50" t="str">
        <f aca="false">IF(I96="","",I96*K96)</f>
        <v/>
      </c>
      <c r="K96" s="55"/>
      <c r="L96" s="55"/>
      <c r="M96" s="55"/>
      <c r="N96" s="50" t="str">
        <f aca="false">IF(G96="","",G96*H96*K96)</f>
        <v/>
      </c>
      <c r="O96" s="50" t="str">
        <f aca="false">IF(G96="","",G96*J96)</f>
        <v/>
      </c>
      <c r="P96" s="50" t="str">
        <f aca="false">IF(N96="","",O96-N96)</f>
        <v/>
      </c>
      <c r="Q96" s="52" t="str">
        <f aca="false">IFERROR(IF(N96="","",P96/N96),0)</f>
        <v/>
      </c>
      <c r="R96" s="52" t="str">
        <f aca="false">IFERROR(IF(O96="","",O96/$P$2),0)</f>
        <v/>
      </c>
      <c r="S96" s="55"/>
      <c r="T96" s="1"/>
      <c r="U96" s="1"/>
      <c r="V96" s="1"/>
      <c r="W96" s="1"/>
      <c r="X96" s="1"/>
      <c r="Y96" s="1"/>
    </row>
    <row r="97" customFormat="false" ht="16.5" hidden="false" customHeight="true" outlineLevel="0" collapsed="false">
      <c r="A97" s="1"/>
      <c r="B97" s="54"/>
      <c r="C97" s="54"/>
      <c r="D97" s="54"/>
      <c r="E97" s="54"/>
      <c r="F97" s="54"/>
      <c r="G97" s="54"/>
      <c r="H97" s="54"/>
      <c r="I97" s="54"/>
      <c r="J97" s="42" t="str">
        <f aca="false">IF(I97="","",I97*K97)</f>
        <v/>
      </c>
      <c r="K97" s="54"/>
      <c r="L97" s="54"/>
      <c r="M97" s="54"/>
      <c r="N97" s="42" t="str">
        <f aca="false">IF(G97="","",G97*H97*K97)</f>
        <v/>
      </c>
      <c r="O97" s="42" t="str">
        <f aca="false">IF(G97="","",G97*J97)</f>
        <v/>
      </c>
      <c r="P97" s="42" t="str">
        <f aca="false">IF(N97="","",O97-N97)</f>
        <v/>
      </c>
      <c r="Q97" s="44" t="str">
        <f aca="false">IFERROR(IF(N97="","",P97/N97),0)</f>
        <v/>
      </c>
      <c r="R97" s="44" t="str">
        <f aca="false">IFERROR(IF(O97="","",O97/$P$2),0)</f>
        <v/>
      </c>
      <c r="S97" s="54"/>
      <c r="T97" s="1"/>
      <c r="U97" s="1"/>
      <c r="V97" s="1"/>
      <c r="W97" s="1"/>
      <c r="X97" s="1"/>
      <c r="Y97" s="1"/>
    </row>
    <row r="98" customFormat="false" ht="16.5" hidden="false" customHeight="true" outlineLevel="0" collapsed="false">
      <c r="A98" s="1"/>
      <c r="B98" s="55"/>
      <c r="C98" s="55"/>
      <c r="D98" s="55"/>
      <c r="E98" s="55"/>
      <c r="F98" s="55"/>
      <c r="G98" s="55"/>
      <c r="H98" s="55"/>
      <c r="I98" s="55"/>
      <c r="J98" s="50" t="str">
        <f aca="false">IF(I98="","",I98*K98)</f>
        <v/>
      </c>
      <c r="K98" s="55"/>
      <c r="L98" s="55"/>
      <c r="M98" s="55"/>
      <c r="N98" s="50" t="str">
        <f aca="false">IF(G98="","",G98*H98*K98)</f>
        <v/>
      </c>
      <c r="O98" s="50" t="str">
        <f aca="false">IF(G98="","",G98*J98)</f>
        <v/>
      </c>
      <c r="P98" s="50" t="str">
        <f aca="false">IF(N98="","",O98-N98)</f>
        <v/>
      </c>
      <c r="Q98" s="52" t="str">
        <f aca="false">IFERROR(IF(N98="","",P98/N98),0)</f>
        <v/>
      </c>
      <c r="R98" s="52" t="str">
        <f aca="false">IFERROR(IF(O98="","",O98/$P$2),0)</f>
        <v/>
      </c>
      <c r="S98" s="55"/>
      <c r="T98" s="1"/>
      <c r="U98" s="1"/>
      <c r="V98" s="1"/>
      <c r="W98" s="1"/>
      <c r="X98" s="1"/>
      <c r="Y98" s="1"/>
    </row>
    <row r="99" customFormat="false" ht="16.5" hidden="false" customHeight="true" outlineLevel="0" collapsed="false">
      <c r="A99" s="1"/>
      <c r="B99" s="54"/>
      <c r="C99" s="54"/>
      <c r="D99" s="54"/>
      <c r="E99" s="54"/>
      <c r="F99" s="54"/>
      <c r="G99" s="54"/>
      <c r="H99" s="54"/>
      <c r="I99" s="54"/>
      <c r="J99" s="42" t="str">
        <f aca="false">IF(I99="","",I99*K99)</f>
        <v/>
      </c>
      <c r="K99" s="54"/>
      <c r="L99" s="54"/>
      <c r="M99" s="54"/>
      <c r="N99" s="42" t="str">
        <f aca="false">IF(G99="","",G99*H99*K99)</f>
        <v/>
      </c>
      <c r="O99" s="42" t="str">
        <f aca="false">IF(G99="","",G99*J99)</f>
        <v/>
      </c>
      <c r="P99" s="42" t="str">
        <f aca="false">IF(N99="","",O99-N99)</f>
        <v/>
      </c>
      <c r="Q99" s="44" t="str">
        <f aca="false">IFERROR(IF(N99="","",P99/N99),0)</f>
        <v/>
      </c>
      <c r="R99" s="44" t="str">
        <f aca="false">IFERROR(IF(O99="","",O99/$P$2),0)</f>
        <v/>
      </c>
      <c r="S99" s="54"/>
      <c r="T99" s="1"/>
      <c r="U99" s="1"/>
      <c r="V99" s="1"/>
      <c r="W99" s="1"/>
      <c r="X99" s="1"/>
      <c r="Y99" s="1"/>
    </row>
    <row r="100" customFormat="false" ht="16.5" hidden="false" customHeight="true" outlineLevel="0" collapsed="false">
      <c r="A100" s="1"/>
      <c r="B100" s="55"/>
      <c r="C100" s="55"/>
      <c r="D100" s="55"/>
      <c r="E100" s="55"/>
      <c r="F100" s="55"/>
      <c r="G100" s="55"/>
      <c r="H100" s="55"/>
      <c r="I100" s="55"/>
      <c r="J100" s="50" t="str">
        <f aca="false">IF(I100="","",I100*K100)</f>
        <v/>
      </c>
      <c r="K100" s="55"/>
      <c r="L100" s="55"/>
      <c r="M100" s="55"/>
      <c r="N100" s="50" t="str">
        <f aca="false">IF(G100="","",G100*H100*K100)</f>
        <v/>
      </c>
      <c r="O100" s="50" t="str">
        <f aca="false">IF(G100="","",G100*J100)</f>
        <v/>
      </c>
      <c r="P100" s="50" t="str">
        <f aca="false">IF(N100="","",O100-N100)</f>
        <v/>
      </c>
      <c r="Q100" s="52" t="str">
        <f aca="false">IFERROR(IF(N100="","",P100/N100),0)</f>
        <v/>
      </c>
      <c r="R100" s="52" t="str">
        <f aca="false">IFERROR(IF(O100="","",O100/$P$2),0)</f>
        <v/>
      </c>
      <c r="S100" s="55"/>
      <c r="T100" s="1"/>
      <c r="U100" s="1"/>
      <c r="V100" s="1"/>
      <c r="W100" s="1"/>
      <c r="X100" s="1"/>
      <c r="Y100" s="1"/>
    </row>
    <row r="101" customFormat="false" ht="16.5" hidden="false" customHeight="true" outlineLevel="0" collapsed="false">
      <c r="A101" s="1"/>
      <c r="B101" s="54"/>
      <c r="C101" s="54"/>
      <c r="D101" s="54"/>
      <c r="E101" s="54"/>
      <c r="F101" s="54"/>
      <c r="G101" s="54"/>
      <c r="H101" s="54"/>
      <c r="I101" s="54"/>
      <c r="J101" s="42" t="str">
        <f aca="false">IF(I101="","",I101*K101)</f>
        <v/>
      </c>
      <c r="K101" s="54"/>
      <c r="L101" s="54"/>
      <c r="M101" s="54"/>
      <c r="N101" s="42" t="str">
        <f aca="false">IF(G101="","",G101*H101*K101)</f>
        <v/>
      </c>
      <c r="O101" s="42" t="str">
        <f aca="false">IF(G101="","",G101*J101)</f>
        <v/>
      </c>
      <c r="P101" s="42" t="str">
        <f aca="false">IF(N101="","",O101-N101)</f>
        <v/>
      </c>
      <c r="Q101" s="44" t="str">
        <f aca="false">IFERROR(IF(N101="","",P101/N101),0)</f>
        <v/>
      </c>
      <c r="R101" s="44" t="str">
        <f aca="false">IFERROR(IF(O101="","",O101/$P$2),0)</f>
        <v/>
      </c>
      <c r="S101" s="54"/>
      <c r="T101" s="1"/>
      <c r="U101" s="1"/>
      <c r="V101" s="1"/>
      <c r="W101" s="1"/>
      <c r="X101" s="1"/>
      <c r="Y101" s="1"/>
    </row>
    <row r="102" customFormat="false" ht="16.5" hidden="false" customHeight="true" outlineLevel="0" collapsed="false">
      <c r="A102" s="1"/>
      <c r="B102" s="55"/>
      <c r="C102" s="55"/>
      <c r="D102" s="55"/>
      <c r="E102" s="55"/>
      <c r="F102" s="55"/>
      <c r="G102" s="55"/>
      <c r="H102" s="55"/>
      <c r="I102" s="55"/>
      <c r="J102" s="50" t="str">
        <f aca="false">IF(I102="","",I102*K102)</f>
        <v/>
      </c>
      <c r="K102" s="55"/>
      <c r="L102" s="55"/>
      <c r="M102" s="55"/>
      <c r="N102" s="50" t="str">
        <f aca="false">IF(G102="","",G102*H102*K102)</f>
        <v/>
      </c>
      <c r="O102" s="50" t="str">
        <f aca="false">IF(G102="","",G102*J102)</f>
        <v/>
      </c>
      <c r="P102" s="50" t="str">
        <f aca="false">IF(N102="","",O102-N102)</f>
        <v/>
      </c>
      <c r="Q102" s="52" t="str">
        <f aca="false">IFERROR(IF(N102="","",P102/N102),0)</f>
        <v/>
      </c>
      <c r="R102" s="52" t="str">
        <f aca="false">IFERROR(IF(O102="","",O102/$P$2),0)</f>
        <v/>
      </c>
      <c r="S102" s="55"/>
      <c r="T102" s="1"/>
      <c r="U102" s="1"/>
      <c r="V102" s="1"/>
      <c r="W102" s="1"/>
      <c r="X102" s="1"/>
      <c r="Y102" s="1"/>
    </row>
    <row r="103" customFormat="false" ht="16.5" hidden="false" customHeight="true" outlineLevel="0" collapsed="false">
      <c r="A103" s="1"/>
      <c r="B103" s="54"/>
      <c r="C103" s="54"/>
      <c r="D103" s="54"/>
      <c r="E103" s="54"/>
      <c r="F103" s="54"/>
      <c r="G103" s="54"/>
      <c r="H103" s="54"/>
      <c r="I103" s="54"/>
      <c r="J103" s="42" t="str">
        <f aca="false">IF(I103="","",I103*K103)</f>
        <v/>
      </c>
      <c r="K103" s="54"/>
      <c r="L103" s="54"/>
      <c r="M103" s="54"/>
      <c r="N103" s="42" t="str">
        <f aca="false">IF(G103="","",G103*H103*K103)</f>
        <v/>
      </c>
      <c r="O103" s="42" t="str">
        <f aca="false">IF(G103="","",G103*J103)</f>
        <v/>
      </c>
      <c r="P103" s="42" t="str">
        <f aca="false">IF(N103="","",O103-N103)</f>
        <v/>
      </c>
      <c r="Q103" s="44" t="str">
        <f aca="false">IFERROR(IF(N103="","",P103/N103),0)</f>
        <v/>
      </c>
      <c r="R103" s="44" t="str">
        <f aca="false">IFERROR(IF(O103="","",O103/$P$2),0)</f>
        <v/>
      </c>
      <c r="S103" s="54"/>
      <c r="T103" s="1"/>
      <c r="U103" s="1"/>
      <c r="V103" s="1"/>
      <c r="W103" s="1"/>
      <c r="X103" s="1"/>
      <c r="Y103" s="1"/>
    </row>
    <row r="104" customFormat="false" ht="16.5" hidden="false" customHeight="true" outlineLevel="0" collapsed="false">
      <c r="A104" s="1"/>
      <c r="B104" s="55"/>
      <c r="C104" s="55"/>
      <c r="D104" s="55"/>
      <c r="E104" s="55"/>
      <c r="F104" s="55"/>
      <c r="G104" s="55"/>
      <c r="H104" s="55"/>
      <c r="I104" s="55"/>
      <c r="J104" s="50" t="str">
        <f aca="false">IF(I104="","",I104*K104)</f>
        <v/>
      </c>
      <c r="K104" s="55"/>
      <c r="L104" s="55"/>
      <c r="M104" s="55"/>
      <c r="N104" s="50" t="str">
        <f aca="false">IF(G104="","",G104*H104*K104)</f>
        <v/>
      </c>
      <c r="O104" s="50" t="str">
        <f aca="false">IF(G104="","",G104*J104)</f>
        <v/>
      </c>
      <c r="P104" s="50" t="str">
        <f aca="false">IF(N104="","",O104-N104)</f>
        <v/>
      </c>
      <c r="Q104" s="52" t="str">
        <f aca="false">IFERROR(IF(N104="","",P104/N104),0)</f>
        <v/>
      </c>
      <c r="R104" s="52" t="str">
        <f aca="false">IFERROR(IF(O104="","",O104/$P$2),0)</f>
        <v/>
      </c>
      <c r="S104" s="55"/>
      <c r="T104" s="1"/>
      <c r="U104" s="1"/>
      <c r="V104" s="1"/>
      <c r="W104" s="1"/>
      <c r="X104" s="1"/>
      <c r="Y104" s="1"/>
    </row>
    <row r="105" customFormat="false" ht="15" hidden="false" customHeight="fals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customFormat="false" ht="15" hidden="false" customHeight="fals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customFormat="false" ht="15" hidden="false" customHeight="fals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customFormat="false" ht="15" hidden="false" customHeight="fals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customFormat="false" ht="15" hidden="false" customHeight="fals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customFormat="false" ht="15" hidden="false" customHeight="fals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customFormat="false" ht="15" hidden="false" customHeight="fals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customFormat="false" ht="15" hidden="false" customHeight="fals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customFormat="false" ht="15" hidden="false" customHeight="fals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customFormat="false" ht="15" hidden="false" customHeight="fals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customFormat="false" ht="15" hidden="false" customHeight="fals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customFormat="false" ht="15" hidden="false" customHeight="fals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customFormat="false" ht="15" hidden="false" customHeight="fals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customFormat="false" ht="15" hidden="false" customHeight="fals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customFormat="false" ht="15" hidden="false" customHeight="fals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customFormat="false" ht="15" hidden="false" customHeight="fals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customFormat="false" ht="15" hidden="false" customHeight="fals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customFormat="false" ht="15" hidden="false" customHeight="fals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customFormat="false" ht="15" hidden="false" customHeight="fals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customFormat="false" ht="15" hidden="false" customHeight="fals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customFormat="false" ht="15" hidden="false" customHeight="fals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customFormat="false" ht="15" hidden="false" customHeight="fals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customFormat="false" ht="15" hidden="false" customHeight="fals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customFormat="false" ht="15" hidden="false" customHeight="fals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customFormat="false" ht="15" hidden="false" customHeight="fals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customFormat="false" ht="15" hidden="false" customHeight="fals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customFormat="false" ht="15" hidden="false" customHeight="fals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customFormat="false" ht="15" hidden="false" customHeight="fals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customFormat="false" ht="15" hidden="false" customHeight="fals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customFormat="false" ht="15" hidden="false" customHeight="fals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customFormat="false" ht="15" hidden="false" customHeight="fals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customFormat="false" ht="15" hidden="false" customHeight="fals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customFormat="false" ht="15" hidden="false" customHeight="fals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customFormat="false" ht="15" hidden="false" customHeight="fals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customFormat="false" ht="15" hidden="false" customHeight="fals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customFormat="false" ht="15" hidden="false" customHeight="fals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customFormat="false" ht="15" hidden="false" customHeight="fals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customFormat="false" ht="15" hidden="false" customHeight="fals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customFormat="false" ht="15" hidden="false" customHeight="fals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customFormat="false" ht="15" hidden="false" customHeight="fals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customFormat="false" ht="15" hidden="false" customHeight="fals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customFormat="false" ht="15" hidden="false" customHeight="fals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customFormat="false" ht="15" hidden="false" customHeight="fals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customFormat="false" ht="15" hidden="false" customHeight="fals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customFormat="false" ht="15" hidden="false" customHeight="fals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customFormat="false" ht="15" hidden="false" customHeight="fals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customFormat="false" ht="15" hidden="false" customHeight="fals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customFormat="false" ht="15" hidden="false" customHeight="fals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customFormat="false" ht="15" hidden="false" customHeight="fals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customFormat="false" ht="15" hidden="false" customHeight="fals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customFormat="false" ht="15" hidden="false" customHeight="fals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customFormat="false" ht="15" hidden="false" customHeight="fals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customFormat="false" ht="15" hidden="false" customHeight="fals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customFormat="false" ht="15" hidden="false" customHeight="fals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customFormat="false" ht="15" hidden="false" customHeight="fals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customFormat="false" ht="15" hidden="false" customHeight="fals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customFormat="false" ht="15" hidden="false" customHeight="fals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customFormat="false" ht="15" hidden="false" customHeight="fals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customFormat="false" ht="15" hidden="false" customHeight="fals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customFormat="false" ht="15" hidden="false" customHeight="fals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customFormat="false" ht="15" hidden="false" customHeight="fals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customFormat="false" ht="15" hidden="false" customHeight="fals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customFormat="false" ht="15" hidden="false" customHeight="fals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customFormat="false" ht="15" hidden="false" customHeight="fals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customFormat="false" ht="15" hidden="false" customHeight="fals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customFormat="false" ht="15" hidden="false" customHeight="fals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customFormat="false" ht="15" hidden="false" customHeight="fals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customFormat="false" ht="15" hidden="false" customHeight="fals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customFormat="false" ht="15" hidden="false" customHeight="fals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customFormat="false" ht="15" hidden="false" customHeight="fals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customFormat="false" ht="15" hidden="false" customHeight="fals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customFormat="false" ht="15" hidden="false" customHeight="fals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customFormat="false" ht="15" hidden="false" customHeight="fals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customFormat="false" ht="15" hidden="false" customHeight="fals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customFormat="false" ht="15" hidden="false" customHeight="fals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customFormat="false" ht="15" hidden="false" customHeight="fals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customFormat="false" ht="15" hidden="false" customHeight="fals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customFormat="false" ht="15" hidden="false" customHeight="fals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customFormat="false" ht="15" hidden="false" customHeight="fals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customFormat="false" ht="15" hidden="false" customHeight="fals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customFormat="false" ht="15" hidden="false" customHeight="fals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customFormat="false" ht="15" hidden="false" customHeight="fals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customFormat="false" ht="15" hidden="false" customHeight="fals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customFormat="false" ht="15" hidden="false" customHeight="fals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customFormat="false" ht="15" hidden="false" customHeight="fals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customFormat="false" ht="15" hidden="false" customHeight="fals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customFormat="false" ht="15" hidden="false" customHeight="fals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customFormat="false" ht="15" hidden="false" customHeight="fals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customFormat="false" ht="15" hidden="false" customHeight="fals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customFormat="false" ht="15" hidden="false" customHeight="fals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customFormat="false" ht="15" hidden="false" customHeight="fals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customFormat="false" ht="15" hidden="false" customHeight="fals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customFormat="false" ht="15" hidden="false" customHeight="fals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customFormat="false" ht="15" hidden="false" customHeight="fals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customFormat="false" ht="15" hidden="false" customHeight="fals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customFormat="false" ht="15" hidden="false" customHeight="fals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</sheetData>
  <mergeCells count="1">
    <mergeCell ref="B1:S1"/>
  </mergeCells>
  <conditionalFormatting sqref="Q5:Q104">
    <cfRule type="colorScale" priority="2">
      <colorScale>
        <cfvo type="min" val="0"/>
        <cfvo type="num" val="0"/>
        <cfvo type="max" val="0"/>
        <color rgb="FFE05C3A"/>
        <color rgb="FFFFFFFF"/>
        <color rgb="FF4CAF50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B59B6"/>
    <pageSetUpPr fitToPage="false"/>
  </sheetPr>
  <dimension ref="A1:P5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3"/>
    <col collapsed="false" customWidth="true" hidden="false" outlineLevel="0" max="3" min="3" style="0" width="10"/>
    <col collapsed="false" customWidth="true" hidden="false" outlineLevel="0" max="4" min="4" style="0" width="24"/>
    <col collapsed="false" customWidth="true" hidden="false" outlineLevel="0" max="5" min="5" style="0" width="14"/>
    <col collapsed="false" customWidth="true" hidden="false" outlineLevel="0" max="6" min="6" style="0" width="10"/>
    <col collapsed="false" customWidth="true" hidden="false" outlineLevel="0" max="8" min="7" style="0" width="14"/>
    <col collapsed="false" customWidth="true" hidden="false" outlineLevel="0" max="9" min="9" style="0" width="12"/>
    <col collapsed="false" customWidth="true" hidden="false" outlineLevel="0" max="13" min="10" style="0" width="14"/>
    <col collapsed="false" customWidth="true" hidden="false" outlineLevel="0" max="14" min="14" style="0" width="20"/>
    <col collapsed="false" customWidth="true" hidden="false" outlineLevel="0" max="15" min="15" style="0" width="2"/>
  </cols>
  <sheetData>
    <row r="1" customFormat="false" ht="27.75" hidden="false" customHeight="true" outlineLevel="0" collapsed="false">
      <c r="A1" s="1"/>
      <c r="B1" s="35" t="s">
        <v>75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1"/>
      <c r="P1" s="1"/>
    </row>
    <row r="2" customFormat="false" ht="15.75" hidden="false" customHeight="true" outlineLevel="0" collapsed="false">
      <c r="A2" s="1"/>
      <c r="B2" s="56" t="s">
        <v>76</v>
      </c>
      <c r="C2" s="57" t="n">
        <f aca="false">SUMIF(C4:C500,"BUY",I4:I500)</f>
        <v>33860</v>
      </c>
      <c r="D2" s="56" t="s">
        <v>77</v>
      </c>
      <c r="E2" s="58" t="n">
        <f aca="false">SUMIF(C4:C500,"SELL",I4:I500)</f>
        <v>380</v>
      </c>
      <c r="F2" s="56" t="s">
        <v>78</v>
      </c>
      <c r="G2" s="59" t="n">
        <f aca="false">SUMIF(C4:C500,"DIV",I4:I500)</f>
        <v>27</v>
      </c>
      <c r="H2" s="56" t="s">
        <v>79</v>
      </c>
      <c r="I2" s="58" t="n">
        <f aca="false">SUM(J4:J500)</f>
        <v>67.93</v>
      </c>
      <c r="J2" s="1"/>
      <c r="K2" s="1"/>
      <c r="L2" s="1"/>
      <c r="M2" s="1"/>
      <c r="N2" s="1"/>
      <c r="O2" s="1"/>
      <c r="P2" s="1"/>
    </row>
    <row r="3" customFormat="false" ht="21.75" hidden="false" customHeight="true" outlineLevel="0" collapsed="false">
      <c r="A3" s="1"/>
      <c r="B3" s="60" t="s">
        <v>80</v>
      </c>
      <c r="C3" s="60" t="s">
        <v>81</v>
      </c>
      <c r="D3" s="60" t="s">
        <v>24</v>
      </c>
      <c r="E3" s="60" t="s">
        <v>7</v>
      </c>
      <c r="F3" s="60" t="s">
        <v>23</v>
      </c>
      <c r="G3" s="60" t="s">
        <v>31</v>
      </c>
      <c r="H3" s="60" t="s">
        <v>82</v>
      </c>
      <c r="I3" s="60" t="s">
        <v>83</v>
      </c>
      <c r="J3" s="60" t="s">
        <v>84</v>
      </c>
      <c r="K3" s="60" t="s">
        <v>85</v>
      </c>
      <c r="L3" s="60" t="s">
        <v>30</v>
      </c>
      <c r="M3" s="60" t="s">
        <v>35</v>
      </c>
      <c r="N3" s="60" t="s">
        <v>86</v>
      </c>
      <c r="O3" s="1"/>
      <c r="P3" s="1"/>
    </row>
    <row r="4" customFormat="false" ht="16.5" hidden="false" customHeight="true" outlineLevel="0" collapsed="false">
      <c r="A4" s="1"/>
      <c r="B4" s="39" t="s">
        <v>87</v>
      </c>
      <c r="C4" s="61" t="s">
        <v>88</v>
      </c>
      <c r="D4" s="39" t="s">
        <v>43</v>
      </c>
      <c r="E4" s="39" t="s">
        <v>44</v>
      </c>
      <c r="F4" s="39" t="s">
        <v>42</v>
      </c>
      <c r="G4" s="40" t="n">
        <v>10</v>
      </c>
      <c r="H4" s="45" t="n">
        <v>150</v>
      </c>
      <c r="I4" s="42" t="n">
        <f aca="false">IF(G4="","",G4*H4)</f>
        <v>1500</v>
      </c>
      <c r="J4" s="45" t="n">
        <v>4.99</v>
      </c>
      <c r="K4" s="42" t="n">
        <f aca="false">IF(I4="","",I4+J4)</f>
        <v>1504.99</v>
      </c>
      <c r="L4" s="39" t="s">
        <v>46</v>
      </c>
      <c r="M4" s="43" t="n">
        <v>0.93</v>
      </c>
      <c r="N4" s="62" t="s">
        <v>89</v>
      </c>
      <c r="O4" s="1"/>
      <c r="P4" s="1"/>
    </row>
    <row r="5" customFormat="false" ht="16.5" hidden="false" customHeight="true" outlineLevel="0" collapsed="false">
      <c r="A5" s="1"/>
      <c r="B5" s="47" t="s">
        <v>90</v>
      </c>
      <c r="C5" s="63" t="s">
        <v>88</v>
      </c>
      <c r="D5" s="47" t="s">
        <v>60</v>
      </c>
      <c r="E5" s="47" t="s">
        <v>61</v>
      </c>
      <c r="F5" s="47" t="s">
        <v>59</v>
      </c>
      <c r="G5" s="48" t="n">
        <v>0.15</v>
      </c>
      <c r="H5" s="53" t="n">
        <v>35000</v>
      </c>
      <c r="I5" s="50" t="n">
        <f aca="false">IF(G5="","",G5*H5)</f>
        <v>5250</v>
      </c>
      <c r="J5" s="53" t="n">
        <v>9.99</v>
      </c>
      <c r="K5" s="50" t="n">
        <f aca="false">IF(I5="","",I5+J5)</f>
        <v>5259.99</v>
      </c>
      <c r="L5" s="47" t="s">
        <v>46</v>
      </c>
      <c r="M5" s="51" t="n">
        <v>0.92</v>
      </c>
      <c r="N5" s="64" t="s">
        <v>91</v>
      </c>
      <c r="O5" s="1"/>
      <c r="P5" s="1"/>
    </row>
    <row r="6" customFormat="false" ht="16.5" hidden="false" customHeight="true" outlineLevel="0" collapsed="false">
      <c r="A6" s="1"/>
      <c r="B6" s="39" t="s">
        <v>92</v>
      </c>
      <c r="C6" s="61" t="s">
        <v>88</v>
      </c>
      <c r="D6" s="39" t="s">
        <v>52</v>
      </c>
      <c r="E6" s="39" t="s">
        <v>53</v>
      </c>
      <c r="F6" s="39" t="s">
        <v>51</v>
      </c>
      <c r="G6" s="40" t="n">
        <v>20</v>
      </c>
      <c r="H6" s="45" t="n">
        <v>95</v>
      </c>
      <c r="I6" s="42" t="n">
        <f aca="false">IF(G6="","",G6*H6)</f>
        <v>1900</v>
      </c>
      <c r="J6" s="45" t="n">
        <v>0</v>
      </c>
      <c r="K6" s="42" t="n">
        <f aca="false">IF(I6="","",I6+J6)</f>
        <v>1900</v>
      </c>
      <c r="L6" s="39" t="s">
        <v>55</v>
      </c>
      <c r="M6" s="43" t="n">
        <v>1</v>
      </c>
      <c r="N6" s="62" t="s">
        <v>93</v>
      </c>
      <c r="O6" s="1"/>
      <c r="P6" s="1"/>
    </row>
    <row r="7" customFormat="false" ht="16.5" hidden="false" customHeight="true" outlineLevel="0" collapsed="false">
      <c r="A7" s="1"/>
      <c r="B7" s="47" t="s">
        <v>94</v>
      </c>
      <c r="C7" s="63" t="s">
        <v>88</v>
      </c>
      <c r="D7" s="47" t="s">
        <v>66</v>
      </c>
      <c r="E7" s="47" t="s">
        <v>67</v>
      </c>
      <c r="F7" s="47" t="s">
        <v>65</v>
      </c>
      <c r="G7" s="48" t="n">
        <v>3</v>
      </c>
      <c r="H7" s="53" t="n">
        <v>1750</v>
      </c>
      <c r="I7" s="50" t="n">
        <f aca="false">IF(G7="","",G7*H7)</f>
        <v>5250</v>
      </c>
      <c r="J7" s="53" t="n">
        <v>15</v>
      </c>
      <c r="K7" s="50" t="n">
        <f aca="false">IF(I7="","",I7+J7)</f>
        <v>5265</v>
      </c>
      <c r="L7" s="47" t="s">
        <v>55</v>
      </c>
      <c r="M7" s="51" t="n">
        <v>1</v>
      </c>
      <c r="N7" s="64" t="s">
        <v>95</v>
      </c>
      <c r="O7" s="1"/>
      <c r="P7" s="1"/>
    </row>
    <row r="8" customFormat="false" ht="16.5" hidden="false" customHeight="true" outlineLevel="0" collapsed="false">
      <c r="A8" s="1"/>
      <c r="B8" s="39" t="s">
        <v>96</v>
      </c>
      <c r="C8" s="61" t="s">
        <v>88</v>
      </c>
      <c r="D8" s="39" t="s">
        <v>50</v>
      </c>
      <c r="E8" s="39" t="s">
        <v>44</v>
      </c>
      <c r="F8" s="39" t="s">
        <v>49</v>
      </c>
      <c r="G8" s="40" t="n">
        <v>8</v>
      </c>
      <c r="H8" s="45" t="n">
        <v>220</v>
      </c>
      <c r="I8" s="42" t="n">
        <f aca="false">IF(G8="","",G8*H8)</f>
        <v>1760</v>
      </c>
      <c r="J8" s="45" t="n">
        <v>4.99</v>
      </c>
      <c r="K8" s="42" t="n">
        <f aca="false">IF(I8="","",I8+J8)</f>
        <v>1764.99</v>
      </c>
      <c r="L8" s="39" t="s">
        <v>46</v>
      </c>
      <c r="M8" s="43" t="n">
        <v>0.93</v>
      </c>
      <c r="N8" s="62" t="s">
        <v>97</v>
      </c>
      <c r="O8" s="1"/>
      <c r="P8" s="1"/>
    </row>
    <row r="9" customFormat="false" ht="16.5" hidden="false" customHeight="true" outlineLevel="0" collapsed="false">
      <c r="A9" s="1"/>
      <c r="B9" s="47" t="s">
        <v>98</v>
      </c>
      <c r="C9" s="63" t="s">
        <v>88</v>
      </c>
      <c r="D9" s="47" t="s">
        <v>64</v>
      </c>
      <c r="E9" s="47" t="s">
        <v>61</v>
      </c>
      <c r="F9" s="47" t="s">
        <v>63</v>
      </c>
      <c r="G9" s="48" t="n">
        <v>2</v>
      </c>
      <c r="H9" s="53" t="n">
        <v>1800</v>
      </c>
      <c r="I9" s="50" t="n">
        <f aca="false">IF(G9="","",G9*H9)</f>
        <v>3600</v>
      </c>
      <c r="J9" s="53" t="n">
        <v>7.99</v>
      </c>
      <c r="K9" s="50" t="n">
        <f aca="false">IF(I9="","",I9+J9)</f>
        <v>3607.99</v>
      </c>
      <c r="L9" s="47" t="s">
        <v>46</v>
      </c>
      <c r="M9" s="51" t="n">
        <v>0.93</v>
      </c>
      <c r="N9" s="64" t="s">
        <v>91</v>
      </c>
      <c r="O9" s="1"/>
      <c r="P9" s="1"/>
    </row>
    <row r="10" customFormat="false" ht="16.5" hidden="false" customHeight="true" outlineLevel="0" collapsed="false">
      <c r="A10" s="1"/>
      <c r="B10" s="39" t="s">
        <v>99</v>
      </c>
      <c r="C10" s="61" t="s">
        <v>88</v>
      </c>
      <c r="D10" s="39" t="s">
        <v>48</v>
      </c>
      <c r="E10" s="39" t="s">
        <v>44</v>
      </c>
      <c r="F10" s="39" t="s">
        <v>47</v>
      </c>
      <c r="G10" s="40" t="n">
        <v>5</v>
      </c>
      <c r="H10" s="45" t="n">
        <v>280</v>
      </c>
      <c r="I10" s="42" t="n">
        <f aca="false">IF(G10="","",G10*H10)</f>
        <v>1400</v>
      </c>
      <c r="J10" s="45" t="n">
        <v>4.99</v>
      </c>
      <c r="K10" s="42" t="n">
        <f aca="false">IF(I10="","",I10+J10)</f>
        <v>1404.99</v>
      </c>
      <c r="L10" s="39" t="s">
        <v>46</v>
      </c>
      <c r="M10" s="43" t="n">
        <v>0.93</v>
      </c>
      <c r="N10" s="62"/>
      <c r="O10" s="1"/>
      <c r="P10" s="1"/>
    </row>
    <row r="11" customFormat="false" ht="16.5" hidden="false" customHeight="true" outlineLevel="0" collapsed="false">
      <c r="A11" s="1"/>
      <c r="B11" s="47" t="s">
        <v>100</v>
      </c>
      <c r="C11" s="63" t="s">
        <v>88</v>
      </c>
      <c r="D11" s="47" t="s">
        <v>57</v>
      </c>
      <c r="E11" s="47" t="s">
        <v>53</v>
      </c>
      <c r="F11" s="47" t="s">
        <v>56</v>
      </c>
      <c r="G11" s="48" t="n">
        <v>15</v>
      </c>
      <c r="H11" s="53" t="n">
        <v>420</v>
      </c>
      <c r="I11" s="50" t="n">
        <f aca="false">IF(G11="","",G11*H11)</f>
        <v>6300</v>
      </c>
      <c r="J11" s="53" t="n">
        <v>0</v>
      </c>
      <c r="K11" s="50" t="n">
        <f aca="false">IF(I11="","",I11+J11)</f>
        <v>6300</v>
      </c>
      <c r="L11" s="47" t="s">
        <v>46</v>
      </c>
      <c r="M11" s="51" t="n">
        <v>0.93</v>
      </c>
      <c r="N11" s="64" t="s">
        <v>93</v>
      </c>
      <c r="O11" s="1"/>
      <c r="P11" s="1"/>
    </row>
    <row r="12" customFormat="false" ht="16.5" hidden="false" customHeight="true" outlineLevel="0" collapsed="false">
      <c r="A12" s="1"/>
      <c r="B12" s="39" t="s">
        <v>101</v>
      </c>
      <c r="C12" s="61" t="s">
        <v>88</v>
      </c>
      <c r="D12" s="39" t="s">
        <v>70</v>
      </c>
      <c r="E12" s="39" t="s">
        <v>71</v>
      </c>
      <c r="F12" s="39" t="s">
        <v>69</v>
      </c>
      <c r="G12" s="40" t="n">
        <v>50</v>
      </c>
      <c r="H12" s="45" t="n">
        <v>22</v>
      </c>
      <c r="I12" s="42" t="n">
        <f aca="false">IF(G12="","",G12*H12)</f>
        <v>1100</v>
      </c>
      <c r="J12" s="45" t="n">
        <v>5</v>
      </c>
      <c r="K12" s="42" t="n">
        <f aca="false">IF(I12="","",I12+J12)</f>
        <v>1105</v>
      </c>
      <c r="L12" s="39" t="s">
        <v>55</v>
      </c>
      <c r="M12" s="43" t="n">
        <v>1</v>
      </c>
      <c r="N12" s="62"/>
      <c r="O12" s="1"/>
      <c r="P12" s="1"/>
    </row>
    <row r="13" customFormat="false" ht="16.5" hidden="false" customHeight="true" outlineLevel="0" collapsed="false">
      <c r="A13" s="1"/>
      <c r="B13" s="47" t="s">
        <v>102</v>
      </c>
      <c r="C13" s="63" t="s">
        <v>88</v>
      </c>
      <c r="D13" s="47" t="s">
        <v>60</v>
      </c>
      <c r="E13" s="47" t="s">
        <v>61</v>
      </c>
      <c r="F13" s="47" t="s">
        <v>59</v>
      </c>
      <c r="G13" s="48" t="n">
        <v>0.1</v>
      </c>
      <c r="H13" s="53" t="n">
        <v>58000</v>
      </c>
      <c r="I13" s="50" t="n">
        <f aca="false">IF(G13="","",G13*H13)</f>
        <v>5800</v>
      </c>
      <c r="J13" s="53" t="n">
        <v>9.99</v>
      </c>
      <c r="K13" s="50" t="n">
        <f aca="false">IF(I13="","",I13+J13)</f>
        <v>5809.99</v>
      </c>
      <c r="L13" s="47" t="s">
        <v>46</v>
      </c>
      <c r="M13" s="51" t="n">
        <v>0.94</v>
      </c>
      <c r="N13" s="64" t="s">
        <v>91</v>
      </c>
      <c r="O13" s="1"/>
      <c r="P13" s="1"/>
    </row>
    <row r="14" customFormat="false" ht="16.5" hidden="false" customHeight="true" outlineLevel="0" collapsed="false">
      <c r="A14" s="1"/>
      <c r="B14" s="39" t="s">
        <v>103</v>
      </c>
      <c r="C14" s="65" t="s">
        <v>104</v>
      </c>
      <c r="D14" s="39" t="s">
        <v>43</v>
      </c>
      <c r="E14" s="39" t="s">
        <v>44</v>
      </c>
      <c r="F14" s="39" t="s">
        <v>42</v>
      </c>
      <c r="G14" s="40" t="n">
        <v>2</v>
      </c>
      <c r="H14" s="45" t="n">
        <v>190</v>
      </c>
      <c r="I14" s="42" t="n">
        <f aca="false">IF(G14="","",G14*H14)</f>
        <v>380</v>
      </c>
      <c r="J14" s="45" t="n">
        <v>4.99</v>
      </c>
      <c r="K14" s="42" t="n">
        <f aca="false">IF(I14="","",I14+J14)</f>
        <v>384.99</v>
      </c>
      <c r="L14" s="39" t="s">
        <v>46</v>
      </c>
      <c r="M14" s="43" t="n">
        <v>0.92</v>
      </c>
      <c r="N14" s="62" t="s">
        <v>105</v>
      </c>
      <c r="O14" s="1"/>
      <c r="P14" s="1"/>
    </row>
    <row r="15" customFormat="false" ht="16.5" hidden="false" customHeight="true" outlineLevel="0" collapsed="false">
      <c r="A15" s="1"/>
      <c r="B15" s="47" t="s">
        <v>106</v>
      </c>
      <c r="C15" s="66" t="s">
        <v>107</v>
      </c>
      <c r="D15" s="47" t="s">
        <v>73</v>
      </c>
      <c r="E15" s="47" t="s">
        <v>44</v>
      </c>
      <c r="F15" s="47" t="s">
        <v>72</v>
      </c>
      <c r="G15" s="48"/>
      <c r="H15" s="53"/>
      <c r="I15" s="50" t="n">
        <v>27</v>
      </c>
      <c r="J15" s="53" t="n">
        <v>0</v>
      </c>
      <c r="K15" s="50" t="n">
        <f aca="false">IF(I15="","",I15+J15)</f>
        <v>27</v>
      </c>
      <c r="L15" s="47" t="s">
        <v>55</v>
      </c>
      <c r="M15" s="51" t="n">
        <v>1</v>
      </c>
      <c r="N15" s="64" t="s">
        <v>108</v>
      </c>
      <c r="O15" s="1"/>
      <c r="P15" s="1"/>
    </row>
    <row r="16" customFormat="false" ht="15.75" hidden="false" customHeight="true" outlineLevel="0" collapsed="false">
      <c r="A16" s="1"/>
      <c r="B16" s="54"/>
      <c r="C16" s="54"/>
      <c r="D16" s="54"/>
      <c r="E16" s="54"/>
      <c r="F16" s="54"/>
      <c r="G16" s="54"/>
      <c r="H16" s="54"/>
      <c r="I16" s="67" t="str">
        <f aca="false">IF(G16="","",G16*H16)</f>
        <v/>
      </c>
      <c r="J16" s="54"/>
      <c r="K16" s="67" t="str">
        <f aca="false">IF(I16="","",I16+J16)</f>
        <v/>
      </c>
      <c r="L16" s="54"/>
      <c r="M16" s="54"/>
      <c r="N16" s="54"/>
      <c r="O16" s="1"/>
      <c r="P16" s="1"/>
    </row>
    <row r="17" customFormat="false" ht="15.75" hidden="false" customHeight="true" outlineLevel="0" collapsed="false">
      <c r="A17" s="1"/>
      <c r="B17" s="55"/>
      <c r="C17" s="55"/>
      <c r="D17" s="55"/>
      <c r="E17" s="55"/>
      <c r="F17" s="55"/>
      <c r="G17" s="55"/>
      <c r="H17" s="55"/>
      <c r="I17" s="68" t="str">
        <f aca="false">IF(G17="","",G17*H17)</f>
        <v/>
      </c>
      <c r="J17" s="55"/>
      <c r="K17" s="68" t="str">
        <f aca="false">IF(I17="","",I17+J17)</f>
        <v/>
      </c>
      <c r="L17" s="55"/>
      <c r="M17" s="55"/>
      <c r="N17" s="55"/>
      <c r="O17" s="1"/>
      <c r="P17" s="1"/>
    </row>
    <row r="18" customFormat="false" ht="15.75" hidden="false" customHeight="true" outlineLevel="0" collapsed="false">
      <c r="A18" s="1"/>
      <c r="B18" s="54"/>
      <c r="C18" s="54"/>
      <c r="D18" s="54"/>
      <c r="E18" s="54"/>
      <c r="F18" s="54"/>
      <c r="G18" s="54"/>
      <c r="H18" s="54"/>
      <c r="I18" s="67" t="str">
        <f aca="false">IF(G18="","",G18*H18)</f>
        <v/>
      </c>
      <c r="J18" s="54"/>
      <c r="K18" s="67" t="str">
        <f aca="false">IF(I18="","",I18+J18)</f>
        <v/>
      </c>
      <c r="L18" s="54"/>
      <c r="M18" s="54"/>
      <c r="N18" s="54"/>
      <c r="O18" s="1"/>
      <c r="P18" s="1"/>
    </row>
    <row r="19" customFormat="false" ht="15.75" hidden="false" customHeight="true" outlineLevel="0" collapsed="false">
      <c r="A19" s="1"/>
      <c r="B19" s="55"/>
      <c r="C19" s="55"/>
      <c r="D19" s="55"/>
      <c r="E19" s="55"/>
      <c r="F19" s="55"/>
      <c r="G19" s="55"/>
      <c r="H19" s="55"/>
      <c r="I19" s="68" t="str">
        <f aca="false">IF(G19="","",G19*H19)</f>
        <v/>
      </c>
      <c r="J19" s="55"/>
      <c r="K19" s="68" t="str">
        <f aca="false">IF(I19="","",I19+J19)</f>
        <v/>
      </c>
      <c r="L19" s="55"/>
      <c r="M19" s="55"/>
      <c r="N19" s="55"/>
      <c r="O19" s="1"/>
      <c r="P19" s="1"/>
    </row>
    <row r="20" customFormat="false" ht="15.75" hidden="false" customHeight="true" outlineLevel="0" collapsed="false">
      <c r="A20" s="1"/>
      <c r="B20" s="54"/>
      <c r="C20" s="54"/>
      <c r="D20" s="54"/>
      <c r="E20" s="54"/>
      <c r="F20" s="54"/>
      <c r="G20" s="54"/>
      <c r="H20" s="54"/>
      <c r="I20" s="67" t="str">
        <f aca="false">IF(G20="","",G20*H20)</f>
        <v/>
      </c>
      <c r="J20" s="54"/>
      <c r="K20" s="67" t="str">
        <f aca="false">IF(I20="","",I20+J20)</f>
        <v/>
      </c>
      <c r="L20" s="54"/>
      <c r="M20" s="54"/>
      <c r="N20" s="54"/>
      <c r="O20" s="1"/>
      <c r="P20" s="1"/>
    </row>
    <row r="21" customFormat="false" ht="15.75" hidden="false" customHeight="true" outlineLevel="0" collapsed="false">
      <c r="A21" s="1"/>
      <c r="B21" s="55"/>
      <c r="C21" s="55"/>
      <c r="D21" s="55"/>
      <c r="E21" s="55"/>
      <c r="F21" s="55"/>
      <c r="G21" s="55"/>
      <c r="H21" s="55"/>
      <c r="I21" s="68" t="str">
        <f aca="false">IF(G21="","",G21*H21)</f>
        <v/>
      </c>
      <c r="J21" s="55"/>
      <c r="K21" s="68" t="str">
        <f aca="false">IF(I21="","",I21+J21)</f>
        <v/>
      </c>
      <c r="L21" s="55"/>
      <c r="M21" s="55"/>
      <c r="N21" s="55"/>
      <c r="O21" s="1"/>
      <c r="P21" s="1"/>
    </row>
    <row r="22" customFormat="false" ht="15.75" hidden="false" customHeight="true" outlineLevel="0" collapsed="false">
      <c r="A22" s="1"/>
      <c r="B22" s="54"/>
      <c r="C22" s="54"/>
      <c r="D22" s="54"/>
      <c r="E22" s="54"/>
      <c r="F22" s="54"/>
      <c r="G22" s="54"/>
      <c r="H22" s="54"/>
      <c r="I22" s="67" t="str">
        <f aca="false">IF(G22="","",G22*H22)</f>
        <v/>
      </c>
      <c r="J22" s="54"/>
      <c r="K22" s="67" t="str">
        <f aca="false">IF(I22="","",I22+J22)</f>
        <v/>
      </c>
      <c r="L22" s="54"/>
      <c r="M22" s="54"/>
      <c r="N22" s="54"/>
      <c r="O22" s="1"/>
      <c r="P22" s="1"/>
    </row>
    <row r="23" customFormat="false" ht="15.75" hidden="false" customHeight="true" outlineLevel="0" collapsed="false">
      <c r="A23" s="1"/>
      <c r="B23" s="55"/>
      <c r="C23" s="55"/>
      <c r="D23" s="55"/>
      <c r="E23" s="55"/>
      <c r="F23" s="55"/>
      <c r="G23" s="55"/>
      <c r="H23" s="55"/>
      <c r="I23" s="68" t="str">
        <f aca="false">IF(G23="","",G23*H23)</f>
        <v/>
      </c>
      <c r="J23" s="55"/>
      <c r="K23" s="68" t="str">
        <f aca="false">IF(I23="","",I23+J23)</f>
        <v/>
      </c>
      <c r="L23" s="55"/>
      <c r="M23" s="55"/>
      <c r="N23" s="55"/>
      <c r="O23" s="1"/>
      <c r="P23" s="1"/>
    </row>
    <row r="24" customFormat="false" ht="15.75" hidden="false" customHeight="true" outlineLevel="0" collapsed="false">
      <c r="A24" s="1"/>
      <c r="B24" s="54"/>
      <c r="C24" s="54"/>
      <c r="D24" s="54"/>
      <c r="E24" s="54"/>
      <c r="F24" s="54"/>
      <c r="G24" s="54"/>
      <c r="H24" s="54"/>
      <c r="I24" s="67" t="str">
        <f aca="false">IF(G24="","",G24*H24)</f>
        <v/>
      </c>
      <c r="J24" s="54"/>
      <c r="K24" s="67" t="str">
        <f aca="false">IF(I24="","",I24+J24)</f>
        <v/>
      </c>
      <c r="L24" s="54"/>
      <c r="M24" s="54"/>
      <c r="N24" s="54"/>
      <c r="O24" s="1"/>
      <c r="P24" s="1"/>
    </row>
    <row r="25" customFormat="false" ht="15.75" hidden="false" customHeight="true" outlineLevel="0" collapsed="false">
      <c r="A25" s="1"/>
      <c r="B25" s="55"/>
      <c r="C25" s="55"/>
      <c r="D25" s="55"/>
      <c r="E25" s="55"/>
      <c r="F25" s="55"/>
      <c r="G25" s="55"/>
      <c r="H25" s="55"/>
      <c r="I25" s="68" t="str">
        <f aca="false">IF(G25="","",G25*H25)</f>
        <v/>
      </c>
      <c r="J25" s="55"/>
      <c r="K25" s="68" t="str">
        <f aca="false">IF(I25="","",I25+J25)</f>
        <v/>
      </c>
      <c r="L25" s="55"/>
      <c r="M25" s="55"/>
      <c r="N25" s="55"/>
      <c r="O25" s="1"/>
      <c r="P25" s="1"/>
    </row>
    <row r="26" customFormat="false" ht="15.75" hidden="false" customHeight="true" outlineLevel="0" collapsed="false">
      <c r="A26" s="1"/>
      <c r="B26" s="54"/>
      <c r="C26" s="54"/>
      <c r="D26" s="54"/>
      <c r="E26" s="54"/>
      <c r="F26" s="54"/>
      <c r="G26" s="54"/>
      <c r="H26" s="54"/>
      <c r="I26" s="67" t="str">
        <f aca="false">IF(G26="","",G26*H26)</f>
        <v/>
      </c>
      <c r="J26" s="54"/>
      <c r="K26" s="67" t="str">
        <f aca="false">IF(I26="","",I26+J26)</f>
        <v/>
      </c>
      <c r="L26" s="54"/>
      <c r="M26" s="54"/>
      <c r="N26" s="54"/>
      <c r="O26" s="1"/>
      <c r="P26" s="1"/>
    </row>
    <row r="27" customFormat="false" ht="15.75" hidden="false" customHeight="true" outlineLevel="0" collapsed="false">
      <c r="A27" s="1"/>
      <c r="B27" s="55"/>
      <c r="C27" s="55"/>
      <c r="D27" s="55"/>
      <c r="E27" s="55"/>
      <c r="F27" s="55"/>
      <c r="G27" s="55"/>
      <c r="H27" s="55"/>
      <c r="I27" s="68" t="str">
        <f aca="false">IF(G27="","",G27*H27)</f>
        <v/>
      </c>
      <c r="J27" s="55"/>
      <c r="K27" s="68" t="str">
        <f aca="false">IF(I27="","",I27+J27)</f>
        <v/>
      </c>
      <c r="L27" s="55"/>
      <c r="M27" s="55"/>
      <c r="N27" s="55"/>
      <c r="O27" s="1"/>
      <c r="P27" s="1"/>
    </row>
    <row r="28" customFormat="false" ht="15.75" hidden="false" customHeight="true" outlineLevel="0" collapsed="false">
      <c r="A28" s="1"/>
      <c r="B28" s="54"/>
      <c r="C28" s="54"/>
      <c r="D28" s="54"/>
      <c r="E28" s="54"/>
      <c r="F28" s="54"/>
      <c r="G28" s="54"/>
      <c r="H28" s="54"/>
      <c r="I28" s="67" t="str">
        <f aca="false">IF(G28="","",G28*H28)</f>
        <v/>
      </c>
      <c r="J28" s="54"/>
      <c r="K28" s="67" t="str">
        <f aca="false">IF(I28="","",I28+J28)</f>
        <v/>
      </c>
      <c r="L28" s="54"/>
      <c r="M28" s="54"/>
      <c r="N28" s="54"/>
      <c r="O28" s="1"/>
      <c r="P28" s="1"/>
    </row>
    <row r="29" customFormat="false" ht="15.75" hidden="false" customHeight="true" outlineLevel="0" collapsed="false">
      <c r="A29" s="1"/>
      <c r="B29" s="55"/>
      <c r="C29" s="55"/>
      <c r="D29" s="55"/>
      <c r="E29" s="55"/>
      <c r="F29" s="55"/>
      <c r="G29" s="55"/>
      <c r="H29" s="55"/>
      <c r="I29" s="68" t="str">
        <f aca="false">IF(G29="","",G29*H29)</f>
        <v/>
      </c>
      <c r="J29" s="55"/>
      <c r="K29" s="68" t="str">
        <f aca="false">IF(I29="","",I29+J29)</f>
        <v/>
      </c>
      <c r="L29" s="55"/>
      <c r="M29" s="55"/>
      <c r="N29" s="55"/>
      <c r="O29" s="1"/>
      <c r="P29" s="1"/>
    </row>
    <row r="30" customFormat="false" ht="15.75" hidden="false" customHeight="true" outlineLevel="0" collapsed="false">
      <c r="A30" s="1"/>
      <c r="B30" s="54"/>
      <c r="C30" s="54"/>
      <c r="D30" s="54"/>
      <c r="E30" s="54"/>
      <c r="F30" s="54"/>
      <c r="G30" s="54"/>
      <c r="H30" s="54"/>
      <c r="I30" s="67" t="str">
        <f aca="false">IF(G30="","",G30*H30)</f>
        <v/>
      </c>
      <c r="J30" s="54"/>
      <c r="K30" s="67" t="str">
        <f aca="false">IF(I30="","",I30+J30)</f>
        <v/>
      </c>
      <c r="L30" s="54"/>
      <c r="M30" s="54"/>
      <c r="N30" s="54"/>
      <c r="O30" s="1"/>
      <c r="P30" s="1"/>
    </row>
    <row r="31" customFormat="false" ht="15.75" hidden="false" customHeight="true" outlineLevel="0" collapsed="false">
      <c r="A31" s="1"/>
      <c r="B31" s="55"/>
      <c r="C31" s="55"/>
      <c r="D31" s="55"/>
      <c r="E31" s="55"/>
      <c r="F31" s="55"/>
      <c r="G31" s="55"/>
      <c r="H31" s="55"/>
      <c r="I31" s="68" t="str">
        <f aca="false">IF(G31="","",G31*H31)</f>
        <v/>
      </c>
      <c r="J31" s="55"/>
      <c r="K31" s="68" t="str">
        <f aca="false">IF(I31="","",I31+J31)</f>
        <v/>
      </c>
      <c r="L31" s="55"/>
      <c r="M31" s="55"/>
      <c r="N31" s="55"/>
      <c r="O31" s="1"/>
      <c r="P31" s="1"/>
    </row>
    <row r="32" customFormat="false" ht="15.75" hidden="false" customHeight="true" outlineLevel="0" collapsed="false">
      <c r="A32" s="1"/>
      <c r="B32" s="54"/>
      <c r="C32" s="54"/>
      <c r="D32" s="54"/>
      <c r="E32" s="54"/>
      <c r="F32" s="54"/>
      <c r="G32" s="54"/>
      <c r="H32" s="54"/>
      <c r="I32" s="67" t="str">
        <f aca="false">IF(G32="","",G32*H32)</f>
        <v/>
      </c>
      <c r="J32" s="54"/>
      <c r="K32" s="67" t="str">
        <f aca="false">IF(I32="","",I32+J32)</f>
        <v/>
      </c>
      <c r="L32" s="54"/>
      <c r="M32" s="54"/>
      <c r="N32" s="54"/>
      <c r="O32" s="1"/>
      <c r="P32" s="1"/>
    </row>
    <row r="33" customFormat="false" ht="15.75" hidden="false" customHeight="true" outlineLevel="0" collapsed="false">
      <c r="A33" s="1"/>
      <c r="B33" s="55"/>
      <c r="C33" s="55"/>
      <c r="D33" s="55"/>
      <c r="E33" s="55"/>
      <c r="F33" s="55"/>
      <c r="G33" s="55"/>
      <c r="H33" s="55"/>
      <c r="I33" s="68" t="str">
        <f aca="false">IF(G33="","",G33*H33)</f>
        <v/>
      </c>
      <c r="J33" s="55"/>
      <c r="K33" s="68" t="str">
        <f aca="false">IF(I33="","",I33+J33)</f>
        <v/>
      </c>
      <c r="L33" s="55"/>
      <c r="M33" s="55"/>
      <c r="N33" s="55"/>
      <c r="O33" s="1"/>
      <c r="P33" s="1"/>
    </row>
    <row r="34" customFormat="false" ht="15.75" hidden="false" customHeight="true" outlineLevel="0" collapsed="false">
      <c r="A34" s="1"/>
      <c r="B34" s="54"/>
      <c r="C34" s="54"/>
      <c r="D34" s="54"/>
      <c r="E34" s="54"/>
      <c r="F34" s="54"/>
      <c r="G34" s="54"/>
      <c r="H34" s="54"/>
      <c r="I34" s="67" t="str">
        <f aca="false">IF(G34="","",G34*H34)</f>
        <v/>
      </c>
      <c r="J34" s="54"/>
      <c r="K34" s="67" t="str">
        <f aca="false">IF(I34="","",I34+J34)</f>
        <v/>
      </c>
      <c r="L34" s="54"/>
      <c r="M34" s="54"/>
      <c r="N34" s="54"/>
      <c r="O34" s="1"/>
      <c r="P34" s="1"/>
    </row>
    <row r="35" customFormat="false" ht="15.75" hidden="false" customHeight="true" outlineLevel="0" collapsed="false">
      <c r="A35" s="1"/>
      <c r="B35" s="55"/>
      <c r="C35" s="55"/>
      <c r="D35" s="55"/>
      <c r="E35" s="55"/>
      <c r="F35" s="55"/>
      <c r="G35" s="55"/>
      <c r="H35" s="55"/>
      <c r="I35" s="68" t="str">
        <f aca="false">IF(G35="","",G35*H35)</f>
        <v/>
      </c>
      <c r="J35" s="55"/>
      <c r="K35" s="68" t="str">
        <f aca="false">IF(I35="","",I35+J35)</f>
        <v/>
      </c>
      <c r="L35" s="55"/>
      <c r="M35" s="55"/>
      <c r="N35" s="55"/>
      <c r="O35" s="1"/>
      <c r="P35" s="1"/>
    </row>
    <row r="36" customFormat="false" ht="15.75" hidden="false" customHeight="true" outlineLevel="0" collapsed="false">
      <c r="A36" s="1"/>
      <c r="B36" s="54"/>
      <c r="C36" s="54"/>
      <c r="D36" s="54"/>
      <c r="E36" s="54"/>
      <c r="F36" s="54"/>
      <c r="G36" s="54"/>
      <c r="H36" s="54"/>
      <c r="I36" s="67" t="str">
        <f aca="false">IF(G36="","",G36*H36)</f>
        <v/>
      </c>
      <c r="J36" s="54"/>
      <c r="K36" s="67" t="str">
        <f aca="false">IF(I36="","",I36+J36)</f>
        <v/>
      </c>
      <c r="L36" s="54"/>
      <c r="M36" s="54"/>
      <c r="N36" s="54"/>
      <c r="O36" s="1"/>
      <c r="P36" s="1"/>
    </row>
    <row r="37" customFormat="false" ht="15.75" hidden="false" customHeight="true" outlineLevel="0" collapsed="false">
      <c r="A37" s="1"/>
      <c r="B37" s="55"/>
      <c r="C37" s="55"/>
      <c r="D37" s="55"/>
      <c r="E37" s="55"/>
      <c r="F37" s="55"/>
      <c r="G37" s="55"/>
      <c r="H37" s="55"/>
      <c r="I37" s="68" t="str">
        <f aca="false">IF(G37="","",G37*H37)</f>
        <v/>
      </c>
      <c r="J37" s="55"/>
      <c r="K37" s="68" t="str">
        <f aca="false">IF(I37="","",I37+J37)</f>
        <v/>
      </c>
      <c r="L37" s="55"/>
      <c r="M37" s="55"/>
      <c r="N37" s="55"/>
      <c r="O37" s="1"/>
      <c r="P37" s="1"/>
    </row>
    <row r="38" customFormat="false" ht="15.75" hidden="false" customHeight="true" outlineLevel="0" collapsed="false">
      <c r="A38" s="1"/>
      <c r="B38" s="54"/>
      <c r="C38" s="54"/>
      <c r="D38" s="54"/>
      <c r="E38" s="54"/>
      <c r="F38" s="54"/>
      <c r="G38" s="54"/>
      <c r="H38" s="54"/>
      <c r="I38" s="67" t="str">
        <f aca="false">IF(G38="","",G38*H38)</f>
        <v/>
      </c>
      <c r="J38" s="54"/>
      <c r="K38" s="67" t="str">
        <f aca="false">IF(I38="","",I38+J38)</f>
        <v/>
      </c>
      <c r="L38" s="54"/>
      <c r="M38" s="54"/>
      <c r="N38" s="54"/>
      <c r="O38" s="1"/>
      <c r="P38" s="1"/>
    </row>
    <row r="39" customFormat="false" ht="15.75" hidden="false" customHeight="true" outlineLevel="0" collapsed="false">
      <c r="A39" s="1"/>
      <c r="B39" s="55"/>
      <c r="C39" s="55"/>
      <c r="D39" s="55"/>
      <c r="E39" s="55"/>
      <c r="F39" s="55"/>
      <c r="G39" s="55"/>
      <c r="H39" s="55"/>
      <c r="I39" s="68" t="str">
        <f aca="false">IF(G39="","",G39*H39)</f>
        <v/>
      </c>
      <c r="J39" s="55"/>
      <c r="K39" s="68" t="str">
        <f aca="false">IF(I39="","",I39+J39)</f>
        <v/>
      </c>
      <c r="L39" s="55"/>
      <c r="M39" s="55"/>
      <c r="N39" s="55"/>
      <c r="O39" s="1"/>
      <c r="P39" s="1"/>
    </row>
    <row r="40" customFormat="false" ht="15.75" hidden="false" customHeight="true" outlineLevel="0" collapsed="false">
      <c r="A40" s="1"/>
      <c r="B40" s="54"/>
      <c r="C40" s="54"/>
      <c r="D40" s="54"/>
      <c r="E40" s="54"/>
      <c r="F40" s="54"/>
      <c r="G40" s="54"/>
      <c r="H40" s="54"/>
      <c r="I40" s="67" t="str">
        <f aca="false">IF(G40="","",G40*H40)</f>
        <v/>
      </c>
      <c r="J40" s="54"/>
      <c r="K40" s="67" t="str">
        <f aca="false">IF(I40="","",I40+J40)</f>
        <v/>
      </c>
      <c r="L40" s="54"/>
      <c r="M40" s="54"/>
      <c r="N40" s="54"/>
      <c r="O40" s="1"/>
      <c r="P40" s="1"/>
    </row>
    <row r="41" customFormat="false" ht="15.75" hidden="false" customHeight="true" outlineLevel="0" collapsed="false">
      <c r="A41" s="1"/>
      <c r="B41" s="55"/>
      <c r="C41" s="55"/>
      <c r="D41" s="55"/>
      <c r="E41" s="55"/>
      <c r="F41" s="55"/>
      <c r="G41" s="55"/>
      <c r="H41" s="55"/>
      <c r="I41" s="68" t="str">
        <f aca="false">IF(G41="","",G41*H41)</f>
        <v/>
      </c>
      <c r="J41" s="55"/>
      <c r="K41" s="68" t="str">
        <f aca="false">IF(I41="","",I41+J41)</f>
        <v/>
      </c>
      <c r="L41" s="55"/>
      <c r="M41" s="55"/>
      <c r="N41" s="55"/>
      <c r="O41" s="1"/>
      <c r="P41" s="1"/>
    </row>
    <row r="42" customFormat="false" ht="15.75" hidden="false" customHeight="true" outlineLevel="0" collapsed="false">
      <c r="A42" s="1"/>
      <c r="B42" s="54"/>
      <c r="C42" s="54"/>
      <c r="D42" s="54"/>
      <c r="E42" s="54"/>
      <c r="F42" s="54"/>
      <c r="G42" s="54"/>
      <c r="H42" s="54"/>
      <c r="I42" s="67" t="str">
        <f aca="false">IF(G42="","",G42*H42)</f>
        <v/>
      </c>
      <c r="J42" s="54"/>
      <c r="K42" s="67" t="str">
        <f aca="false">IF(I42="","",I42+J42)</f>
        <v/>
      </c>
      <c r="L42" s="54"/>
      <c r="M42" s="54"/>
      <c r="N42" s="54"/>
      <c r="O42" s="1"/>
      <c r="P42" s="1"/>
    </row>
    <row r="43" customFormat="false" ht="15.75" hidden="false" customHeight="true" outlineLevel="0" collapsed="false">
      <c r="A43" s="1"/>
      <c r="B43" s="55"/>
      <c r="C43" s="55"/>
      <c r="D43" s="55"/>
      <c r="E43" s="55"/>
      <c r="F43" s="55"/>
      <c r="G43" s="55"/>
      <c r="H43" s="55"/>
      <c r="I43" s="68" t="str">
        <f aca="false">IF(G43="","",G43*H43)</f>
        <v/>
      </c>
      <c r="J43" s="55"/>
      <c r="K43" s="68" t="str">
        <f aca="false">IF(I43="","",I43+J43)</f>
        <v/>
      </c>
      <c r="L43" s="55"/>
      <c r="M43" s="55"/>
      <c r="N43" s="55"/>
      <c r="O43" s="1"/>
      <c r="P43" s="1"/>
    </row>
    <row r="44" customFormat="false" ht="15.75" hidden="false" customHeight="true" outlineLevel="0" collapsed="false">
      <c r="A44" s="1"/>
      <c r="B44" s="54"/>
      <c r="C44" s="54"/>
      <c r="D44" s="54"/>
      <c r="E44" s="54"/>
      <c r="F44" s="54"/>
      <c r="G44" s="54"/>
      <c r="H44" s="54"/>
      <c r="I44" s="67" t="str">
        <f aca="false">IF(G44="","",G44*H44)</f>
        <v/>
      </c>
      <c r="J44" s="54"/>
      <c r="K44" s="67" t="str">
        <f aca="false">IF(I44="","",I44+J44)</f>
        <v/>
      </c>
      <c r="L44" s="54"/>
      <c r="M44" s="54"/>
      <c r="N44" s="54"/>
      <c r="O44" s="1"/>
      <c r="P44" s="1"/>
    </row>
    <row r="45" customFormat="false" ht="15.75" hidden="false" customHeight="true" outlineLevel="0" collapsed="false">
      <c r="A45" s="1"/>
      <c r="B45" s="55"/>
      <c r="C45" s="55"/>
      <c r="D45" s="55"/>
      <c r="E45" s="55"/>
      <c r="F45" s="55"/>
      <c r="G45" s="55"/>
      <c r="H45" s="55"/>
      <c r="I45" s="68" t="str">
        <f aca="false">IF(G45="","",G45*H45)</f>
        <v/>
      </c>
      <c r="J45" s="55"/>
      <c r="K45" s="68" t="str">
        <f aca="false">IF(I45="","",I45+J45)</f>
        <v/>
      </c>
      <c r="L45" s="55"/>
      <c r="M45" s="55"/>
      <c r="N45" s="55"/>
      <c r="O45" s="1"/>
      <c r="P45" s="1"/>
    </row>
    <row r="46" customFormat="false" ht="15.75" hidden="false" customHeight="true" outlineLevel="0" collapsed="false">
      <c r="A46" s="1"/>
      <c r="B46" s="54"/>
      <c r="C46" s="54"/>
      <c r="D46" s="54"/>
      <c r="E46" s="54"/>
      <c r="F46" s="54"/>
      <c r="G46" s="54"/>
      <c r="H46" s="54"/>
      <c r="I46" s="67" t="str">
        <f aca="false">IF(G46="","",G46*H46)</f>
        <v/>
      </c>
      <c r="J46" s="54"/>
      <c r="K46" s="67" t="str">
        <f aca="false">IF(I46="","",I46+J46)</f>
        <v/>
      </c>
      <c r="L46" s="54"/>
      <c r="M46" s="54"/>
      <c r="N46" s="54"/>
      <c r="O46" s="1"/>
      <c r="P46" s="1"/>
    </row>
    <row r="47" customFormat="false" ht="15.75" hidden="false" customHeight="true" outlineLevel="0" collapsed="false">
      <c r="A47" s="1"/>
      <c r="B47" s="55"/>
      <c r="C47" s="55"/>
      <c r="D47" s="55"/>
      <c r="E47" s="55"/>
      <c r="F47" s="55"/>
      <c r="G47" s="55"/>
      <c r="H47" s="55"/>
      <c r="I47" s="68" t="str">
        <f aca="false">IF(G47="","",G47*H47)</f>
        <v/>
      </c>
      <c r="J47" s="55"/>
      <c r="K47" s="68" t="str">
        <f aca="false">IF(I47="","",I47+J47)</f>
        <v/>
      </c>
      <c r="L47" s="55"/>
      <c r="M47" s="55"/>
      <c r="N47" s="55"/>
      <c r="O47" s="1"/>
      <c r="P47" s="1"/>
    </row>
    <row r="48" customFormat="false" ht="15.75" hidden="false" customHeight="true" outlineLevel="0" collapsed="false">
      <c r="A48" s="1"/>
      <c r="B48" s="54"/>
      <c r="C48" s="54"/>
      <c r="D48" s="54"/>
      <c r="E48" s="54"/>
      <c r="F48" s="54"/>
      <c r="G48" s="54"/>
      <c r="H48" s="54"/>
      <c r="I48" s="67" t="str">
        <f aca="false">IF(G48="","",G48*H48)</f>
        <v/>
      </c>
      <c r="J48" s="54"/>
      <c r="K48" s="67" t="str">
        <f aca="false">IF(I48="","",I48+J48)</f>
        <v/>
      </c>
      <c r="L48" s="54"/>
      <c r="M48" s="54"/>
      <c r="N48" s="54"/>
      <c r="O48" s="1"/>
      <c r="P48" s="1"/>
    </row>
    <row r="49" customFormat="false" ht="15.75" hidden="false" customHeight="true" outlineLevel="0" collapsed="false">
      <c r="A49" s="1"/>
      <c r="B49" s="55"/>
      <c r="C49" s="55"/>
      <c r="D49" s="55"/>
      <c r="E49" s="55"/>
      <c r="F49" s="55"/>
      <c r="G49" s="55"/>
      <c r="H49" s="55"/>
      <c r="I49" s="68" t="str">
        <f aca="false">IF(G49="","",G49*H49)</f>
        <v/>
      </c>
      <c r="J49" s="55"/>
      <c r="K49" s="68" t="str">
        <f aca="false">IF(I49="","",I49+J49)</f>
        <v/>
      </c>
      <c r="L49" s="55"/>
      <c r="M49" s="55"/>
      <c r="N49" s="55"/>
      <c r="O49" s="1"/>
      <c r="P49" s="1"/>
    </row>
    <row r="50" customFormat="false" ht="15.75" hidden="false" customHeight="true" outlineLevel="0" collapsed="false">
      <c r="A50" s="1"/>
      <c r="B50" s="54"/>
      <c r="C50" s="54"/>
      <c r="D50" s="54"/>
      <c r="E50" s="54"/>
      <c r="F50" s="54"/>
      <c r="G50" s="54"/>
      <c r="H50" s="54"/>
      <c r="I50" s="67" t="str">
        <f aca="false">IF(G50="","",G50*H50)</f>
        <v/>
      </c>
      <c r="J50" s="54"/>
      <c r="K50" s="67" t="str">
        <f aca="false">IF(I50="","",I50+J50)</f>
        <v/>
      </c>
      <c r="L50" s="54"/>
      <c r="M50" s="54"/>
      <c r="N50" s="54"/>
      <c r="O50" s="1"/>
      <c r="P50" s="1"/>
    </row>
    <row r="51" customFormat="false" ht="15.75" hidden="false" customHeight="true" outlineLevel="0" collapsed="false">
      <c r="A51" s="1"/>
      <c r="B51" s="55"/>
      <c r="C51" s="55"/>
      <c r="D51" s="55"/>
      <c r="E51" s="55"/>
      <c r="F51" s="55"/>
      <c r="G51" s="55"/>
      <c r="H51" s="55"/>
      <c r="I51" s="68" t="str">
        <f aca="false">IF(G51="","",G51*H51)</f>
        <v/>
      </c>
      <c r="J51" s="55"/>
      <c r="K51" s="68" t="str">
        <f aca="false">IF(I51="","",I51+J51)</f>
        <v/>
      </c>
      <c r="L51" s="55"/>
      <c r="M51" s="55"/>
      <c r="N51" s="55"/>
      <c r="O51" s="1"/>
      <c r="P51" s="1"/>
    </row>
    <row r="52" customFormat="false" ht="15.75" hidden="false" customHeight="true" outlineLevel="0" collapsed="false">
      <c r="A52" s="1"/>
      <c r="B52" s="54"/>
      <c r="C52" s="54"/>
      <c r="D52" s="54"/>
      <c r="E52" s="54"/>
      <c r="F52" s="54"/>
      <c r="G52" s="54"/>
      <c r="H52" s="54"/>
      <c r="I52" s="67" t="str">
        <f aca="false">IF(G52="","",G52*H52)</f>
        <v/>
      </c>
      <c r="J52" s="54"/>
      <c r="K52" s="67" t="str">
        <f aca="false">IF(I52="","",I52+J52)</f>
        <v/>
      </c>
      <c r="L52" s="54"/>
      <c r="M52" s="54"/>
      <c r="N52" s="54"/>
      <c r="O52" s="1"/>
      <c r="P52" s="1"/>
    </row>
    <row r="53" customFormat="false" ht="15.75" hidden="false" customHeight="true" outlineLevel="0" collapsed="false">
      <c r="A53" s="1"/>
      <c r="B53" s="55"/>
      <c r="C53" s="55"/>
      <c r="D53" s="55"/>
      <c r="E53" s="55"/>
      <c r="F53" s="55"/>
      <c r="G53" s="55"/>
      <c r="H53" s="55"/>
      <c r="I53" s="68" t="str">
        <f aca="false">IF(G53="","",G53*H53)</f>
        <v/>
      </c>
      <c r="J53" s="55"/>
      <c r="K53" s="68" t="str">
        <f aca="false">IF(I53="","",I53+J53)</f>
        <v/>
      </c>
      <c r="L53" s="55"/>
      <c r="M53" s="55"/>
      <c r="N53" s="55"/>
      <c r="O53" s="1"/>
      <c r="P53" s="1"/>
    </row>
    <row r="54" customFormat="false" ht="15.75" hidden="false" customHeight="true" outlineLevel="0" collapsed="false">
      <c r="A54" s="1"/>
      <c r="B54" s="54"/>
      <c r="C54" s="54"/>
      <c r="D54" s="54"/>
      <c r="E54" s="54"/>
      <c r="F54" s="54"/>
      <c r="G54" s="54"/>
      <c r="H54" s="54"/>
      <c r="I54" s="67" t="str">
        <f aca="false">IF(G54="","",G54*H54)</f>
        <v/>
      </c>
      <c r="J54" s="54"/>
      <c r="K54" s="67" t="str">
        <f aca="false">IF(I54="","",I54+J54)</f>
        <v/>
      </c>
      <c r="L54" s="54"/>
      <c r="M54" s="54"/>
      <c r="N54" s="54"/>
      <c r="O54" s="1"/>
      <c r="P54" s="1"/>
    </row>
    <row r="55" customFormat="false" ht="15.75" hidden="false" customHeight="true" outlineLevel="0" collapsed="false">
      <c r="A55" s="1"/>
      <c r="B55" s="55"/>
      <c r="C55" s="55"/>
      <c r="D55" s="55"/>
      <c r="E55" s="55"/>
      <c r="F55" s="55"/>
      <c r="G55" s="55"/>
      <c r="H55" s="55"/>
      <c r="I55" s="68" t="str">
        <f aca="false">IF(G55="","",G55*H55)</f>
        <v/>
      </c>
      <c r="J55" s="55"/>
      <c r="K55" s="68" t="str">
        <f aca="false">IF(I55="","",I55+J55)</f>
        <v/>
      </c>
      <c r="L55" s="55"/>
      <c r="M55" s="55"/>
      <c r="N55" s="55"/>
      <c r="O55" s="1"/>
      <c r="P55" s="1"/>
    </row>
    <row r="56" customFormat="false" ht="15.75" hidden="false" customHeight="true" outlineLevel="0" collapsed="false">
      <c r="A56" s="1"/>
      <c r="B56" s="54"/>
      <c r="C56" s="54"/>
      <c r="D56" s="54"/>
      <c r="E56" s="54"/>
      <c r="F56" s="54"/>
      <c r="G56" s="54"/>
      <c r="H56" s="54"/>
      <c r="I56" s="67" t="str">
        <f aca="false">IF(G56="","",G56*H56)</f>
        <v/>
      </c>
      <c r="J56" s="54"/>
      <c r="K56" s="67" t="str">
        <f aca="false">IF(I56="","",I56+J56)</f>
        <v/>
      </c>
      <c r="L56" s="54"/>
      <c r="M56" s="54"/>
      <c r="N56" s="54"/>
      <c r="O56" s="1"/>
      <c r="P56" s="1"/>
    </row>
    <row r="57" customFormat="false" ht="15.75" hidden="false" customHeight="true" outlineLevel="0" collapsed="false">
      <c r="A57" s="1"/>
      <c r="B57" s="55"/>
      <c r="C57" s="55"/>
      <c r="D57" s="55"/>
      <c r="E57" s="55"/>
      <c r="F57" s="55"/>
      <c r="G57" s="55"/>
      <c r="H57" s="55"/>
      <c r="I57" s="68" t="str">
        <f aca="false">IF(G57="","",G57*H57)</f>
        <v/>
      </c>
      <c r="J57" s="55"/>
      <c r="K57" s="68" t="str">
        <f aca="false">IF(I57="","",I57+J57)</f>
        <v/>
      </c>
      <c r="L57" s="55"/>
      <c r="M57" s="55"/>
      <c r="N57" s="55"/>
      <c r="O57" s="1"/>
      <c r="P57" s="1"/>
    </row>
    <row r="58" customFormat="false" ht="15.75" hidden="false" customHeight="true" outlineLevel="0" collapsed="false">
      <c r="A58" s="1"/>
      <c r="B58" s="54"/>
      <c r="C58" s="54"/>
      <c r="D58" s="54"/>
      <c r="E58" s="54"/>
      <c r="F58" s="54"/>
      <c r="G58" s="54"/>
      <c r="H58" s="54"/>
      <c r="I58" s="67" t="str">
        <f aca="false">IF(G58="","",G58*H58)</f>
        <v/>
      </c>
      <c r="J58" s="54"/>
      <c r="K58" s="67" t="str">
        <f aca="false">IF(I58="","",I58+J58)</f>
        <v/>
      </c>
      <c r="L58" s="54"/>
      <c r="M58" s="54"/>
      <c r="N58" s="54"/>
      <c r="O58" s="1"/>
      <c r="P58" s="1"/>
    </row>
    <row r="59" customFormat="false" ht="15.75" hidden="false" customHeight="true" outlineLevel="0" collapsed="false">
      <c r="A59" s="1"/>
      <c r="B59" s="55"/>
      <c r="C59" s="55"/>
      <c r="D59" s="55"/>
      <c r="E59" s="55"/>
      <c r="F59" s="55"/>
      <c r="G59" s="55"/>
      <c r="H59" s="55"/>
      <c r="I59" s="68" t="str">
        <f aca="false">IF(G59="","",G59*H59)</f>
        <v/>
      </c>
      <c r="J59" s="55"/>
      <c r="K59" s="68" t="str">
        <f aca="false">IF(I59="","",I59+J59)</f>
        <v/>
      </c>
      <c r="L59" s="55"/>
      <c r="M59" s="55"/>
      <c r="N59" s="55"/>
      <c r="O59" s="1"/>
      <c r="P59" s="1"/>
    </row>
    <row r="60" customFormat="false" ht="15.75" hidden="false" customHeight="true" outlineLevel="0" collapsed="false">
      <c r="A60" s="1"/>
      <c r="B60" s="54"/>
      <c r="C60" s="54"/>
      <c r="D60" s="54"/>
      <c r="E60" s="54"/>
      <c r="F60" s="54"/>
      <c r="G60" s="54"/>
      <c r="H60" s="54"/>
      <c r="I60" s="67" t="str">
        <f aca="false">IF(G60="","",G60*H60)</f>
        <v/>
      </c>
      <c r="J60" s="54"/>
      <c r="K60" s="67" t="str">
        <f aca="false">IF(I60="","",I60+J60)</f>
        <v/>
      </c>
      <c r="L60" s="54"/>
      <c r="M60" s="54"/>
      <c r="N60" s="54"/>
      <c r="O60" s="1"/>
      <c r="P60" s="1"/>
    </row>
    <row r="61" customFormat="false" ht="15.75" hidden="false" customHeight="true" outlineLevel="0" collapsed="false">
      <c r="A61" s="1"/>
      <c r="B61" s="55"/>
      <c r="C61" s="55"/>
      <c r="D61" s="55"/>
      <c r="E61" s="55"/>
      <c r="F61" s="55"/>
      <c r="G61" s="55"/>
      <c r="H61" s="55"/>
      <c r="I61" s="68" t="str">
        <f aca="false">IF(G61="","",G61*H61)</f>
        <v/>
      </c>
      <c r="J61" s="55"/>
      <c r="K61" s="68" t="str">
        <f aca="false">IF(I61="","",I61+J61)</f>
        <v/>
      </c>
      <c r="L61" s="55"/>
      <c r="M61" s="55"/>
      <c r="N61" s="55"/>
      <c r="O61" s="1"/>
      <c r="P61" s="1"/>
    </row>
    <row r="62" customFormat="false" ht="15.75" hidden="false" customHeight="true" outlineLevel="0" collapsed="false">
      <c r="A62" s="1"/>
      <c r="B62" s="54"/>
      <c r="C62" s="54"/>
      <c r="D62" s="54"/>
      <c r="E62" s="54"/>
      <c r="F62" s="54"/>
      <c r="G62" s="54"/>
      <c r="H62" s="54"/>
      <c r="I62" s="67" t="str">
        <f aca="false">IF(G62="","",G62*H62)</f>
        <v/>
      </c>
      <c r="J62" s="54"/>
      <c r="K62" s="67" t="str">
        <f aca="false">IF(I62="","",I62+J62)</f>
        <v/>
      </c>
      <c r="L62" s="54"/>
      <c r="M62" s="54"/>
      <c r="N62" s="54"/>
      <c r="O62" s="1"/>
      <c r="P62" s="1"/>
    </row>
    <row r="63" customFormat="false" ht="15.75" hidden="false" customHeight="true" outlineLevel="0" collapsed="false">
      <c r="A63" s="1"/>
      <c r="B63" s="55"/>
      <c r="C63" s="55"/>
      <c r="D63" s="55"/>
      <c r="E63" s="55"/>
      <c r="F63" s="55"/>
      <c r="G63" s="55"/>
      <c r="H63" s="55"/>
      <c r="I63" s="68" t="str">
        <f aca="false">IF(G63="","",G63*H63)</f>
        <v/>
      </c>
      <c r="J63" s="55"/>
      <c r="K63" s="68" t="str">
        <f aca="false">IF(I63="","",I63+J63)</f>
        <v/>
      </c>
      <c r="L63" s="55"/>
      <c r="M63" s="55"/>
      <c r="N63" s="55"/>
      <c r="O63" s="1"/>
      <c r="P63" s="1"/>
    </row>
    <row r="64" customFormat="false" ht="15.75" hidden="false" customHeight="true" outlineLevel="0" collapsed="false">
      <c r="A64" s="1"/>
      <c r="B64" s="54"/>
      <c r="C64" s="54"/>
      <c r="D64" s="54"/>
      <c r="E64" s="54"/>
      <c r="F64" s="54"/>
      <c r="G64" s="54"/>
      <c r="H64" s="54"/>
      <c r="I64" s="67" t="str">
        <f aca="false">IF(G64="","",G64*H64)</f>
        <v/>
      </c>
      <c r="J64" s="54"/>
      <c r="K64" s="67" t="str">
        <f aca="false">IF(I64="","",I64+J64)</f>
        <v/>
      </c>
      <c r="L64" s="54"/>
      <c r="M64" s="54"/>
      <c r="N64" s="54"/>
      <c r="O64" s="1"/>
      <c r="P64" s="1"/>
    </row>
    <row r="65" customFormat="false" ht="15.75" hidden="false" customHeight="true" outlineLevel="0" collapsed="false">
      <c r="A65" s="1"/>
      <c r="B65" s="55"/>
      <c r="C65" s="55"/>
      <c r="D65" s="55"/>
      <c r="E65" s="55"/>
      <c r="F65" s="55"/>
      <c r="G65" s="55"/>
      <c r="H65" s="55"/>
      <c r="I65" s="68" t="str">
        <f aca="false">IF(G65="","",G65*H65)</f>
        <v/>
      </c>
      <c r="J65" s="55"/>
      <c r="K65" s="68" t="str">
        <f aca="false">IF(I65="","",I65+J65)</f>
        <v/>
      </c>
      <c r="L65" s="55"/>
      <c r="M65" s="55"/>
      <c r="N65" s="55"/>
      <c r="O65" s="1"/>
      <c r="P65" s="1"/>
    </row>
    <row r="66" customFormat="false" ht="15.75" hidden="false" customHeight="true" outlineLevel="0" collapsed="false">
      <c r="A66" s="1"/>
      <c r="B66" s="54"/>
      <c r="C66" s="54"/>
      <c r="D66" s="54"/>
      <c r="E66" s="54"/>
      <c r="F66" s="54"/>
      <c r="G66" s="54"/>
      <c r="H66" s="54"/>
      <c r="I66" s="67" t="str">
        <f aca="false">IF(G66="","",G66*H66)</f>
        <v/>
      </c>
      <c r="J66" s="54"/>
      <c r="K66" s="67" t="str">
        <f aca="false">IF(I66="","",I66+J66)</f>
        <v/>
      </c>
      <c r="L66" s="54"/>
      <c r="M66" s="54"/>
      <c r="N66" s="54"/>
      <c r="O66" s="1"/>
      <c r="P66" s="1"/>
    </row>
    <row r="67" customFormat="false" ht="15.75" hidden="false" customHeight="true" outlineLevel="0" collapsed="false">
      <c r="A67" s="1"/>
      <c r="B67" s="55"/>
      <c r="C67" s="55"/>
      <c r="D67" s="55"/>
      <c r="E67" s="55"/>
      <c r="F67" s="55"/>
      <c r="G67" s="55"/>
      <c r="H67" s="55"/>
      <c r="I67" s="68" t="str">
        <f aca="false">IF(G67="","",G67*H67)</f>
        <v/>
      </c>
      <c r="J67" s="55"/>
      <c r="K67" s="68" t="str">
        <f aca="false">IF(I67="","",I67+J67)</f>
        <v/>
      </c>
      <c r="L67" s="55"/>
      <c r="M67" s="55"/>
      <c r="N67" s="55"/>
      <c r="O67" s="1"/>
      <c r="P67" s="1"/>
    </row>
    <row r="68" customFormat="false" ht="15.75" hidden="false" customHeight="true" outlineLevel="0" collapsed="false">
      <c r="A68" s="1"/>
      <c r="B68" s="54"/>
      <c r="C68" s="54"/>
      <c r="D68" s="54"/>
      <c r="E68" s="54"/>
      <c r="F68" s="54"/>
      <c r="G68" s="54"/>
      <c r="H68" s="54"/>
      <c r="I68" s="67" t="str">
        <f aca="false">IF(G68="","",G68*H68)</f>
        <v/>
      </c>
      <c r="J68" s="54"/>
      <c r="K68" s="67" t="str">
        <f aca="false">IF(I68="","",I68+J68)</f>
        <v/>
      </c>
      <c r="L68" s="54"/>
      <c r="M68" s="54"/>
      <c r="N68" s="54"/>
      <c r="O68" s="1"/>
      <c r="P68" s="1"/>
    </row>
    <row r="69" customFormat="false" ht="15.75" hidden="false" customHeight="true" outlineLevel="0" collapsed="false">
      <c r="A69" s="1"/>
      <c r="B69" s="55"/>
      <c r="C69" s="55"/>
      <c r="D69" s="55"/>
      <c r="E69" s="55"/>
      <c r="F69" s="55"/>
      <c r="G69" s="55"/>
      <c r="H69" s="55"/>
      <c r="I69" s="68" t="str">
        <f aca="false">IF(G69="","",G69*H69)</f>
        <v/>
      </c>
      <c r="J69" s="55"/>
      <c r="K69" s="68" t="str">
        <f aca="false">IF(I69="","",I69+J69)</f>
        <v/>
      </c>
      <c r="L69" s="55"/>
      <c r="M69" s="55"/>
      <c r="N69" s="55"/>
      <c r="O69" s="1"/>
      <c r="P69" s="1"/>
    </row>
    <row r="70" customFormat="false" ht="15.75" hidden="false" customHeight="true" outlineLevel="0" collapsed="false">
      <c r="A70" s="1"/>
      <c r="B70" s="54"/>
      <c r="C70" s="54"/>
      <c r="D70" s="54"/>
      <c r="E70" s="54"/>
      <c r="F70" s="54"/>
      <c r="G70" s="54"/>
      <c r="H70" s="54"/>
      <c r="I70" s="67" t="str">
        <f aca="false">IF(G70="","",G70*H70)</f>
        <v/>
      </c>
      <c r="J70" s="54"/>
      <c r="K70" s="67" t="str">
        <f aca="false">IF(I70="","",I70+J70)</f>
        <v/>
      </c>
      <c r="L70" s="54"/>
      <c r="M70" s="54"/>
      <c r="N70" s="54"/>
      <c r="O70" s="1"/>
      <c r="P70" s="1"/>
    </row>
    <row r="71" customFormat="false" ht="15.75" hidden="false" customHeight="true" outlineLevel="0" collapsed="false">
      <c r="A71" s="1"/>
      <c r="B71" s="55"/>
      <c r="C71" s="55"/>
      <c r="D71" s="55"/>
      <c r="E71" s="55"/>
      <c r="F71" s="55"/>
      <c r="G71" s="55"/>
      <c r="H71" s="55"/>
      <c r="I71" s="68" t="str">
        <f aca="false">IF(G71="","",G71*H71)</f>
        <v/>
      </c>
      <c r="J71" s="55"/>
      <c r="K71" s="68" t="str">
        <f aca="false">IF(I71="","",I71+J71)</f>
        <v/>
      </c>
      <c r="L71" s="55"/>
      <c r="M71" s="55"/>
      <c r="N71" s="55"/>
      <c r="O71" s="1"/>
      <c r="P71" s="1"/>
    </row>
    <row r="72" customFormat="false" ht="15.75" hidden="false" customHeight="true" outlineLevel="0" collapsed="false">
      <c r="A72" s="1"/>
      <c r="B72" s="54"/>
      <c r="C72" s="54"/>
      <c r="D72" s="54"/>
      <c r="E72" s="54"/>
      <c r="F72" s="54"/>
      <c r="G72" s="54"/>
      <c r="H72" s="54"/>
      <c r="I72" s="67" t="str">
        <f aca="false">IF(G72="","",G72*H72)</f>
        <v/>
      </c>
      <c r="J72" s="54"/>
      <c r="K72" s="67" t="str">
        <f aca="false">IF(I72="","",I72+J72)</f>
        <v/>
      </c>
      <c r="L72" s="54"/>
      <c r="M72" s="54"/>
      <c r="N72" s="54"/>
      <c r="O72" s="1"/>
      <c r="P72" s="1"/>
    </row>
    <row r="73" customFormat="false" ht="15.75" hidden="false" customHeight="true" outlineLevel="0" collapsed="false">
      <c r="A73" s="1"/>
      <c r="B73" s="55"/>
      <c r="C73" s="55"/>
      <c r="D73" s="55"/>
      <c r="E73" s="55"/>
      <c r="F73" s="55"/>
      <c r="G73" s="55"/>
      <c r="H73" s="55"/>
      <c r="I73" s="68" t="str">
        <f aca="false">IF(G73="","",G73*H73)</f>
        <v/>
      </c>
      <c r="J73" s="55"/>
      <c r="K73" s="68" t="str">
        <f aca="false">IF(I73="","",I73+J73)</f>
        <v/>
      </c>
      <c r="L73" s="55"/>
      <c r="M73" s="55"/>
      <c r="N73" s="55"/>
      <c r="O73" s="1"/>
      <c r="P73" s="1"/>
    </row>
    <row r="74" customFormat="false" ht="15.75" hidden="false" customHeight="true" outlineLevel="0" collapsed="false">
      <c r="A74" s="1"/>
      <c r="B74" s="54"/>
      <c r="C74" s="54"/>
      <c r="D74" s="54"/>
      <c r="E74" s="54"/>
      <c r="F74" s="54"/>
      <c r="G74" s="54"/>
      <c r="H74" s="54"/>
      <c r="I74" s="67" t="str">
        <f aca="false">IF(G74="","",G74*H74)</f>
        <v/>
      </c>
      <c r="J74" s="54"/>
      <c r="K74" s="67" t="str">
        <f aca="false">IF(I74="","",I74+J74)</f>
        <v/>
      </c>
      <c r="L74" s="54"/>
      <c r="M74" s="54"/>
      <c r="N74" s="54"/>
      <c r="O74" s="1"/>
      <c r="P74" s="1"/>
    </row>
    <row r="75" customFormat="false" ht="15.75" hidden="false" customHeight="true" outlineLevel="0" collapsed="false">
      <c r="A75" s="1"/>
      <c r="B75" s="55"/>
      <c r="C75" s="55"/>
      <c r="D75" s="55"/>
      <c r="E75" s="55"/>
      <c r="F75" s="55"/>
      <c r="G75" s="55"/>
      <c r="H75" s="55"/>
      <c r="I75" s="68" t="str">
        <f aca="false">IF(G75="","",G75*H75)</f>
        <v/>
      </c>
      <c r="J75" s="55"/>
      <c r="K75" s="68" t="str">
        <f aca="false">IF(I75="","",I75+J75)</f>
        <v/>
      </c>
      <c r="L75" s="55"/>
      <c r="M75" s="55"/>
      <c r="N75" s="55"/>
      <c r="O75" s="1"/>
      <c r="P75" s="1"/>
    </row>
    <row r="76" customFormat="false" ht="15.75" hidden="false" customHeight="true" outlineLevel="0" collapsed="false">
      <c r="A76" s="1"/>
      <c r="B76" s="54"/>
      <c r="C76" s="54"/>
      <c r="D76" s="54"/>
      <c r="E76" s="54"/>
      <c r="F76" s="54"/>
      <c r="G76" s="54"/>
      <c r="H76" s="54"/>
      <c r="I76" s="67" t="str">
        <f aca="false">IF(G76="","",G76*H76)</f>
        <v/>
      </c>
      <c r="J76" s="54"/>
      <c r="K76" s="67" t="str">
        <f aca="false">IF(I76="","",I76+J76)</f>
        <v/>
      </c>
      <c r="L76" s="54"/>
      <c r="M76" s="54"/>
      <c r="N76" s="54"/>
      <c r="O76" s="1"/>
      <c r="P76" s="1"/>
    </row>
    <row r="77" customFormat="false" ht="15.75" hidden="false" customHeight="true" outlineLevel="0" collapsed="false">
      <c r="A77" s="1"/>
      <c r="B77" s="55"/>
      <c r="C77" s="55"/>
      <c r="D77" s="55"/>
      <c r="E77" s="55"/>
      <c r="F77" s="55"/>
      <c r="G77" s="55"/>
      <c r="H77" s="55"/>
      <c r="I77" s="68" t="str">
        <f aca="false">IF(G77="","",G77*H77)</f>
        <v/>
      </c>
      <c r="J77" s="55"/>
      <c r="K77" s="68" t="str">
        <f aca="false">IF(I77="","",I77+J77)</f>
        <v/>
      </c>
      <c r="L77" s="55"/>
      <c r="M77" s="55"/>
      <c r="N77" s="55"/>
      <c r="O77" s="1"/>
      <c r="P77" s="1"/>
    </row>
    <row r="78" customFormat="false" ht="15.75" hidden="false" customHeight="true" outlineLevel="0" collapsed="false">
      <c r="A78" s="1"/>
      <c r="B78" s="54"/>
      <c r="C78" s="54"/>
      <c r="D78" s="54"/>
      <c r="E78" s="54"/>
      <c r="F78" s="54"/>
      <c r="G78" s="54"/>
      <c r="H78" s="54"/>
      <c r="I78" s="67" t="str">
        <f aca="false">IF(G78="","",G78*H78)</f>
        <v/>
      </c>
      <c r="J78" s="54"/>
      <c r="K78" s="67" t="str">
        <f aca="false">IF(I78="","",I78+J78)</f>
        <v/>
      </c>
      <c r="L78" s="54"/>
      <c r="M78" s="54"/>
      <c r="N78" s="54"/>
      <c r="O78" s="1"/>
      <c r="P78" s="1"/>
    </row>
    <row r="79" customFormat="false" ht="15.75" hidden="false" customHeight="true" outlineLevel="0" collapsed="false">
      <c r="A79" s="1"/>
      <c r="B79" s="55"/>
      <c r="C79" s="55"/>
      <c r="D79" s="55"/>
      <c r="E79" s="55"/>
      <c r="F79" s="55"/>
      <c r="G79" s="55"/>
      <c r="H79" s="55"/>
      <c r="I79" s="68" t="str">
        <f aca="false">IF(G79="","",G79*H79)</f>
        <v/>
      </c>
      <c r="J79" s="55"/>
      <c r="K79" s="68" t="str">
        <f aca="false">IF(I79="","",I79+J79)</f>
        <v/>
      </c>
      <c r="L79" s="55"/>
      <c r="M79" s="55"/>
      <c r="N79" s="55"/>
      <c r="O79" s="1"/>
      <c r="P79" s="1"/>
    </row>
    <row r="80" customFormat="false" ht="15.75" hidden="false" customHeight="true" outlineLevel="0" collapsed="false">
      <c r="A80" s="1"/>
      <c r="B80" s="54"/>
      <c r="C80" s="54"/>
      <c r="D80" s="54"/>
      <c r="E80" s="54"/>
      <c r="F80" s="54"/>
      <c r="G80" s="54"/>
      <c r="H80" s="54"/>
      <c r="I80" s="67" t="str">
        <f aca="false">IF(G80="","",G80*H80)</f>
        <v/>
      </c>
      <c r="J80" s="54"/>
      <c r="K80" s="67" t="str">
        <f aca="false">IF(I80="","",I80+J80)</f>
        <v/>
      </c>
      <c r="L80" s="54"/>
      <c r="M80" s="54"/>
      <c r="N80" s="54"/>
      <c r="O80" s="1"/>
      <c r="P80" s="1"/>
    </row>
    <row r="81" customFormat="false" ht="15.75" hidden="false" customHeight="true" outlineLevel="0" collapsed="false">
      <c r="A81" s="1"/>
      <c r="B81" s="55"/>
      <c r="C81" s="55"/>
      <c r="D81" s="55"/>
      <c r="E81" s="55"/>
      <c r="F81" s="55"/>
      <c r="G81" s="55"/>
      <c r="H81" s="55"/>
      <c r="I81" s="68" t="str">
        <f aca="false">IF(G81="","",G81*H81)</f>
        <v/>
      </c>
      <c r="J81" s="55"/>
      <c r="K81" s="68" t="str">
        <f aca="false">IF(I81="","",I81+J81)</f>
        <v/>
      </c>
      <c r="L81" s="55"/>
      <c r="M81" s="55"/>
      <c r="N81" s="55"/>
      <c r="O81" s="1"/>
      <c r="P81" s="1"/>
    </row>
    <row r="82" customFormat="false" ht="15.75" hidden="false" customHeight="true" outlineLevel="0" collapsed="false">
      <c r="A82" s="1"/>
      <c r="B82" s="54"/>
      <c r="C82" s="54"/>
      <c r="D82" s="54"/>
      <c r="E82" s="54"/>
      <c r="F82" s="54"/>
      <c r="G82" s="54"/>
      <c r="H82" s="54"/>
      <c r="I82" s="67" t="str">
        <f aca="false">IF(G82="","",G82*H82)</f>
        <v/>
      </c>
      <c r="J82" s="54"/>
      <c r="K82" s="67" t="str">
        <f aca="false">IF(I82="","",I82+J82)</f>
        <v/>
      </c>
      <c r="L82" s="54"/>
      <c r="M82" s="54"/>
      <c r="N82" s="54"/>
      <c r="O82" s="1"/>
      <c r="P82" s="1"/>
    </row>
    <row r="83" customFormat="false" ht="15.75" hidden="false" customHeight="true" outlineLevel="0" collapsed="false">
      <c r="A83" s="1"/>
      <c r="B83" s="55"/>
      <c r="C83" s="55"/>
      <c r="D83" s="55"/>
      <c r="E83" s="55"/>
      <c r="F83" s="55"/>
      <c r="G83" s="55"/>
      <c r="H83" s="55"/>
      <c r="I83" s="68" t="str">
        <f aca="false">IF(G83="","",G83*H83)</f>
        <v/>
      </c>
      <c r="J83" s="55"/>
      <c r="K83" s="68" t="str">
        <f aca="false">IF(I83="","",I83+J83)</f>
        <v/>
      </c>
      <c r="L83" s="55"/>
      <c r="M83" s="55"/>
      <c r="N83" s="55"/>
      <c r="O83" s="1"/>
      <c r="P83" s="1"/>
    </row>
    <row r="84" customFormat="false" ht="15.75" hidden="false" customHeight="true" outlineLevel="0" collapsed="false">
      <c r="A84" s="1"/>
      <c r="B84" s="54"/>
      <c r="C84" s="54"/>
      <c r="D84" s="54"/>
      <c r="E84" s="54"/>
      <c r="F84" s="54"/>
      <c r="G84" s="54"/>
      <c r="H84" s="54"/>
      <c r="I84" s="67" t="str">
        <f aca="false">IF(G84="","",G84*H84)</f>
        <v/>
      </c>
      <c r="J84" s="54"/>
      <c r="K84" s="67" t="str">
        <f aca="false">IF(I84="","",I84+J84)</f>
        <v/>
      </c>
      <c r="L84" s="54"/>
      <c r="M84" s="54"/>
      <c r="N84" s="54"/>
      <c r="O84" s="1"/>
      <c r="P84" s="1"/>
    </row>
    <row r="85" customFormat="false" ht="15.75" hidden="false" customHeight="true" outlineLevel="0" collapsed="false">
      <c r="A85" s="1"/>
      <c r="B85" s="55"/>
      <c r="C85" s="55"/>
      <c r="D85" s="55"/>
      <c r="E85" s="55"/>
      <c r="F85" s="55"/>
      <c r="G85" s="55"/>
      <c r="H85" s="55"/>
      <c r="I85" s="68" t="str">
        <f aca="false">IF(G85="","",G85*H85)</f>
        <v/>
      </c>
      <c r="J85" s="55"/>
      <c r="K85" s="68" t="str">
        <f aca="false">IF(I85="","",I85+J85)</f>
        <v/>
      </c>
      <c r="L85" s="55"/>
      <c r="M85" s="55"/>
      <c r="N85" s="55"/>
      <c r="O85" s="1"/>
      <c r="P85" s="1"/>
    </row>
    <row r="86" customFormat="false" ht="15.75" hidden="false" customHeight="true" outlineLevel="0" collapsed="false">
      <c r="A86" s="1"/>
      <c r="B86" s="54"/>
      <c r="C86" s="54"/>
      <c r="D86" s="54"/>
      <c r="E86" s="54"/>
      <c r="F86" s="54"/>
      <c r="G86" s="54"/>
      <c r="H86" s="54"/>
      <c r="I86" s="67" t="str">
        <f aca="false">IF(G86="","",G86*H86)</f>
        <v/>
      </c>
      <c r="J86" s="54"/>
      <c r="K86" s="67" t="str">
        <f aca="false">IF(I86="","",I86+J86)</f>
        <v/>
      </c>
      <c r="L86" s="54"/>
      <c r="M86" s="54"/>
      <c r="N86" s="54"/>
      <c r="O86" s="1"/>
      <c r="P86" s="1"/>
    </row>
    <row r="87" customFormat="false" ht="15.75" hidden="false" customHeight="true" outlineLevel="0" collapsed="false">
      <c r="A87" s="1"/>
      <c r="B87" s="55"/>
      <c r="C87" s="55"/>
      <c r="D87" s="55"/>
      <c r="E87" s="55"/>
      <c r="F87" s="55"/>
      <c r="G87" s="55"/>
      <c r="H87" s="55"/>
      <c r="I87" s="68" t="str">
        <f aca="false">IF(G87="","",G87*H87)</f>
        <v/>
      </c>
      <c r="J87" s="55"/>
      <c r="K87" s="68" t="str">
        <f aca="false">IF(I87="","",I87+J87)</f>
        <v/>
      </c>
      <c r="L87" s="55"/>
      <c r="M87" s="55"/>
      <c r="N87" s="55"/>
      <c r="O87" s="1"/>
      <c r="P87" s="1"/>
    </row>
    <row r="88" customFormat="false" ht="15.75" hidden="false" customHeight="true" outlineLevel="0" collapsed="false">
      <c r="A88" s="1"/>
      <c r="B88" s="54"/>
      <c r="C88" s="54"/>
      <c r="D88" s="54"/>
      <c r="E88" s="54"/>
      <c r="F88" s="54"/>
      <c r="G88" s="54"/>
      <c r="H88" s="54"/>
      <c r="I88" s="67" t="str">
        <f aca="false">IF(G88="","",G88*H88)</f>
        <v/>
      </c>
      <c r="J88" s="54"/>
      <c r="K88" s="67" t="str">
        <f aca="false">IF(I88="","",I88+J88)</f>
        <v/>
      </c>
      <c r="L88" s="54"/>
      <c r="M88" s="54"/>
      <c r="N88" s="54"/>
      <c r="O88" s="1"/>
      <c r="P88" s="1"/>
    </row>
    <row r="89" customFormat="false" ht="15.75" hidden="false" customHeight="true" outlineLevel="0" collapsed="false">
      <c r="A89" s="1"/>
      <c r="B89" s="55"/>
      <c r="C89" s="55"/>
      <c r="D89" s="55"/>
      <c r="E89" s="55"/>
      <c r="F89" s="55"/>
      <c r="G89" s="55"/>
      <c r="H89" s="55"/>
      <c r="I89" s="68" t="str">
        <f aca="false">IF(G89="","",G89*H89)</f>
        <v/>
      </c>
      <c r="J89" s="55"/>
      <c r="K89" s="68" t="str">
        <f aca="false">IF(I89="","",I89+J89)</f>
        <v/>
      </c>
      <c r="L89" s="55"/>
      <c r="M89" s="55"/>
      <c r="N89" s="55"/>
      <c r="O89" s="1"/>
      <c r="P89" s="1"/>
    </row>
    <row r="90" customFormat="false" ht="15.75" hidden="false" customHeight="true" outlineLevel="0" collapsed="false">
      <c r="A90" s="1"/>
      <c r="B90" s="54"/>
      <c r="C90" s="54"/>
      <c r="D90" s="54"/>
      <c r="E90" s="54"/>
      <c r="F90" s="54"/>
      <c r="G90" s="54"/>
      <c r="H90" s="54"/>
      <c r="I90" s="67" t="str">
        <f aca="false">IF(G90="","",G90*H90)</f>
        <v/>
      </c>
      <c r="J90" s="54"/>
      <c r="K90" s="67" t="str">
        <f aca="false">IF(I90="","",I90+J90)</f>
        <v/>
      </c>
      <c r="L90" s="54"/>
      <c r="M90" s="54"/>
      <c r="N90" s="54"/>
      <c r="O90" s="1"/>
      <c r="P90" s="1"/>
    </row>
    <row r="91" customFormat="false" ht="15.75" hidden="false" customHeight="true" outlineLevel="0" collapsed="false">
      <c r="A91" s="1"/>
      <c r="B91" s="55"/>
      <c r="C91" s="55"/>
      <c r="D91" s="55"/>
      <c r="E91" s="55"/>
      <c r="F91" s="55"/>
      <c r="G91" s="55"/>
      <c r="H91" s="55"/>
      <c r="I91" s="68" t="str">
        <f aca="false">IF(G91="","",G91*H91)</f>
        <v/>
      </c>
      <c r="J91" s="55"/>
      <c r="K91" s="68" t="str">
        <f aca="false">IF(I91="","",I91+J91)</f>
        <v/>
      </c>
      <c r="L91" s="55"/>
      <c r="M91" s="55"/>
      <c r="N91" s="55"/>
      <c r="O91" s="1"/>
      <c r="P91" s="1"/>
    </row>
    <row r="92" customFormat="false" ht="15.75" hidden="false" customHeight="true" outlineLevel="0" collapsed="false">
      <c r="A92" s="1"/>
      <c r="B92" s="54"/>
      <c r="C92" s="54"/>
      <c r="D92" s="54"/>
      <c r="E92" s="54"/>
      <c r="F92" s="54"/>
      <c r="G92" s="54"/>
      <c r="H92" s="54"/>
      <c r="I92" s="67" t="str">
        <f aca="false">IF(G92="","",G92*H92)</f>
        <v/>
      </c>
      <c r="J92" s="54"/>
      <c r="K92" s="67" t="str">
        <f aca="false">IF(I92="","",I92+J92)</f>
        <v/>
      </c>
      <c r="L92" s="54"/>
      <c r="M92" s="54"/>
      <c r="N92" s="54"/>
      <c r="O92" s="1"/>
      <c r="P92" s="1"/>
    </row>
    <row r="93" customFormat="false" ht="15.75" hidden="false" customHeight="true" outlineLevel="0" collapsed="false">
      <c r="A93" s="1"/>
      <c r="B93" s="55"/>
      <c r="C93" s="55"/>
      <c r="D93" s="55"/>
      <c r="E93" s="55"/>
      <c r="F93" s="55"/>
      <c r="G93" s="55"/>
      <c r="H93" s="55"/>
      <c r="I93" s="68" t="str">
        <f aca="false">IF(G93="","",G93*H93)</f>
        <v/>
      </c>
      <c r="J93" s="55"/>
      <c r="K93" s="68" t="str">
        <f aca="false">IF(I93="","",I93+J93)</f>
        <v/>
      </c>
      <c r="L93" s="55"/>
      <c r="M93" s="55"/>
      <c r="N93" s="55"/>
      <c r="O93" s="1"/>
      <c r="P93" s="1"/>
    </row>
    <row r="94" customFormat="false" ht="15.75" hidden="false" customHeight="true" outlineLevel="0" collapsed="false">
      <c r="A94" s="1"/>
      <c r="B94" s="54"/>
      <c r="C94" s="54"/>
      <c r="D94" s="54"/>
      <c r="E94" s="54"/>
      <c r="F94" s="54"/>
      <c r="G94" s="54"/>
      <c r="H94" s="54"/>
      <c r="I94" s="67" t="str">
        <f aca="false">IF(G94="","",G94*H94)</f>
        <v/>
      </c>
      <c r="J94" s="54"/>
      <c r="K94" s="67" t="str">
        <f aca="false">IF(I94="","",I94+J94)</f>
        <v/>
      </c>
      <c r="L94" s="54"/>
      <c r="M94" s="54"/>
      <c r="N94" s="54"/>
      <c r="O94" s="1"/>
      <c r="P94" s="1"/>
    </row>
    <row r="95" customFormat="false" ht="15.75" hidden="false" customHeight="true" outlineLevel="0" collapsed="false">
      <c r="A95" s="1"/>
      <c r="B95" s="55"/>
      <c r="C95" s="55"/>
      <c r="D95" s="55"/>
      <c r="E95" s="55"/>
      <c r="F95" s="55"/>
      <c r="G95" s="55"/>
      <c r="H95" s="55"/>
      <c r="I95" s="68" t="str">
        <f aca="false">IF(G95="","",G95*H95)</f>
        <v/>
      </c>
      <c r="J95" s="55"/>
      <c r="K95" s="68" t="str">
        <f aca="false">IF(I95="","",I95+J95)</f>
        <v/>
      </c>
      <c r="L95" s="55"/>
      <c r="M95" s="55"/>
      <c r="N95" s="55"/>
      <c r="O95" s="1"/>
      <c r="P95" s="1"/>
    </row>
    <row r="96" customFormat="false" ht="15.75" hidden="false" customHeight="true" outlineLevel="0" collapsed="false">
      <c r="A96" s="1"/>
      <c r="B96" s="54"/>
      <c r="C96" s="54"/>
      <c r="D96" s="54"/>
      <c r="E96" s="54"/>
      <c r="F96" s="54"/>
      <c r="G96" s="54"/>
      <c r="H96" s="54"/>
      <c r="I96" s="67" t="str">
        <f aca="false">IF(G96="","",G96*H96)</f>
        <v/>
      </c>
      <c r="J96" s="54"/>
      <c r="K96" s="67" t="str">
        <f aca="false">IF(I96="","",I96+J96)</f>
        <v/>
      </c>
      <c r="L96" s="54"/>
      <c r="M96" s="54"/>
      <c r="N96" s="54"/>
      <c r="O96" s="1"/>
      <c r="P96" s="1"/>
    </row>
    <row r="97" customFormat="false" ht="15.75" hidden="false" customHeight="true" outlineLevel="0" collapsed="false">
      <c r="A97" s="1"/>
      <c r="B97" s="55"/>
      <c r="C97" s="55"/>
      <c r="D97" s="55"/>
      <c r="E97" s="55"/>
      <c r="F97" s="55"/>
      <c r="G97" s="55"/>
      <c r="H97" s="55"/>
      <c r="I97" s="68" t="str">
        <f aca="false">IF(G97="","",G97*H97)</f>
        <v/>
      </c>
      <c r="J97" s="55"/>
      <c r="K97" s="68" t="str">
        <f aca="false">IF(I97="","",I97+J97)</f>
        <v/>
      </c>
      <c r="L97" s="55"/>
      <c r="M97" s="55"/>
      <c r="N97" s="55"/>
      <c r="O97" s="1"/>
      <c r="P97" s="1"/>
    </row>
    <row r="98" customFormat="false" ht="15.75" hidden="false" customHeight="true" outlineLevel="0" collapsed="false">
      <c r="A98" s="1"/>
      <c r="B98" s="54"/>
      <c r="C98" s="54"/>
      <c r="D98" s="54"/>
      <c r="E98" s="54"/>
      <c r="F98" s="54"/>
      <c r="G98" s="54"/>
      <c r="H98" s="54"/>
      <c r="I98" s="67" t="str">
        <f aca="false">IF(G98="","",G98*H98)</f>
        <v/>
      </c>
      <c r="J98" s="54"/>
      <c r="K98" s="67" t="str">
        <f aca="false">IF(I98="","",I98+J98)</f>
        <v/>
      </c>
      <c r="L98" s="54"/>
      <c r="M98" s="54"/>
      <c r="N98" s="54"/>
      <c r="O98" s="1"/>
      <c r="P98" s="1"/>
    </row>
    <row r="99" customFormat="false" ht="15.75" hidden="false" customHeight="true" outlineLevel="0" collapsed="false">
      <c r="A99" s="1"/>
      <c r="B99" s="55"/>
      <c r="C99" s="55"/>
      <c r="D99" s="55"/>
      <c r="E99" s="55"/>
      <c r="F99" s="55"/>
      <c r="G99" s="55"/>
      <c r="H99" s="55"/>
      <c r="I99" s="68" t="str">
        <f aca="false">IF(G99="","",G99*H99)</f>
        <v/>
      </c>
      <c r="J99" s="55"/>
      <c r="K99" s="68" t="str">
        <f aca="false">IF(I99="","",I99+J99)</f>
        <v/>
      </c>
      <c r="L99" s="55"/>
      <c r="M99" s="55"/>
      <c r="N99" s="55"/>
      <c r="O99" s="1"/>
      <c r="P99" s="1"/>
    </row>
    <row r="100" customFormat="false" ht="15.75" hidden="false" customHeight="true" outlineLevel="0" collapsed="false">
      <c r="A100" s="1"/>
      <c r="B100" s="54"/>
      <c r="C100" s="54"/>
      <c r="D100" s="54"/>
      <c r="E100" s="54"/>
      <c r="F100" s="54"/>
      <c r="G100" s="54"/>
      <c r="H100" s="54"/>
      <c r="I100" s="67" t="str">
        <f aca="false">IF(G100="","",G100*H100)</f>
        <v/>
      </c>
      <c r="J100" s="54"/>
      <c r="K100" s="67" t="str">
        <f aca="false">IF(I100="","",I100+J100)</f>
        <v/>
      </c>
      <c r="L100" s="54"/>
      <c r="M100" s="54"/>
      <c r="N100" s="54"/>
      <c r="O100" s="1"/>
      <c r="P100" s="1"/>
    </row>
    <row r="101" customFormat="false" ht="15.75" hidden="false" customHeight="true" outlineLevel="0" collapsed="false">
      <c r="A101" s="1"/>
      <c r="B101" s="55"/>
      <c r="C101" s="55"/>
      <c r="D101" s="55"/>
      <c r="E101" s="55"/>
      <c r="F101" s="55"/>
      <c r="G101" s="55"/>
      <c r="H101" s="55"/>
      <c r="I101" s="68" t="str">
        <f aca="false">IF(G101="","",G101*H101)</f>
        <v/>
      </c>
      <c r="J101" s="55"/>
      <c r="K101" s="68" t="str">
        <f aca="false">IF(I101="","",I101+J101)</f>
        <v/>
      </c>
      <c r="L101" s="55"/>
      <c r="M101" s="55"/>
      <c r="N101" s="55"/>
      <c r="O101" s="1"/>
      <c r="P101" s="1"/>
    </row>
    <row r="102" customFormat="false" ht="15.75" hidden="false" customHeight="true" outlineLevel="0" collapsed="false">
      <c r="A102" s="1"/>
      <c r="B102" s="54"/>
      <c r="C102" s="54"/>
      <c r="D102" s="54"/>
      <c r="E102" s="54"/>
      <c r="F102" s="54"/>
      <c r="G102" s="54"/>
      <c r="H102" s="54"/>
      <c r="I102" s="67" t="str">
        <f aca="false">IF(G102="","",G102*H102)</f>
        <v/>
      </c>
      <c r="J102" s="54"/>
      <c r="K102" s="67" t="str">
        <f aca="false">IF(I102="","",I102+J102)</f>
        <v/>
      </c>
      <c r="L102" s="54"/>
      <c r="M102" s="54"/>
      <c r="N102" s="54"/>
      <c r="O102" s="1"/>
      <c r="P102" s="1"/>
    </row>
    <row r="103" customFormat="false" ht="15.75" hidden="false" customHeight="true" outlineLevel="0" collapsed="false">
      <c r="A103" s="1"/>
      <c r="B103" s="55"/>
      <c r="C103" s="55"/>
      <c r="D103" s="55"/>
      <c r="E103" s="55"/>
      <c r="F103" s="55"/>
      <c r="G103" s="55"/>
      <c r="H103" s="55"/>
      <c r="I103" s="68" t="str">
        <f aca="false">IF(G103="","",G103*H103)</f>
        <v/>
      </c>
      <c r="J103" s="55"/>
      <c r="K103" s="68" t="str">
        <f aca="false">IF(I103="","",I103+J103)</f>
        <v/>
      </c>
      <c r="L103" s="55"/>
      <c r="M103" s="55"/>
      <c r="N103" s="55"/>
      <c r="O103" s="1"/>
      <c r="P103" s="1"/>
    </row>
    <row r="104" customFormat="false" ht="15.75" hidden="false" customHeight="true" outlineLevel="0" collapsed="false">
      <c r="A104" s="1"/>
      <c r="B104" s="54"/>
      <c r="C104" s="54"/>
      <c r="D104" s="54"/>
      <c r="E104" s="54"/>
      <c r="F104" s="54"/>
      <c r="G104" s="54"/>
      <c r="H104" s="54"/>
      <c r="I104" s="67" t="str">
        <f aca="false">IF(G104="","",G104*H104)</f>
        <v/>
      </c>
      <c r="J104" s="54"/>
      <c r="K104" s="67" t="str">
        <f aca="false">IF(I104="","",I104+J104)</f>
        <v/>
      </c>
      <c r="L104" s="54"/>
      <c r="M104" s="54"/>
      <c r="N104" s="54"/>
      <c r="O104" s="1"/>
      <c r="P104" s="1"/>
    </row>
    <row r="105" customFormat="false" ht="15.75" hidden="false" customHeight="true" outlineLevel="0" collapsed="false">
      <c r="A105" s="1"/>
      <c r="B105" s="55"/>
      <c r="C105" s="55"/>
      <c r="D105" s="55"/>
      <c r="E105" s="55"/>
      <c r="F105" s="55"/>
      <c r="G105" s="55"/>
      <c r="H105" s="55"/>
      <c r="I105" s="68" t="str">
        <f aca="false">IF(G105="","",G105*H105)</f>
        <v/>
      </c>
      <c r="J105" s="55"/>
      <c r="K105" s="68" t="str">
        <f aca="false">IF(I105="","",I105+J105)</f>
        <v/>
      </c>
      <c r="L105" s="55"/>
      <c r="M105" s="55"/>
      <c r="N105" s="55"/>
      <c r="O105" s="1"/>
      <c r="P105" s="1"/>
    </row>
    <row r="106" customFormat="false" ht="15.75" hidden="false" customHeight="true" outlineLevel="0" collapsed="false">
      <c r="A106" s="1"/>
      <c r="B106" s="54"/>
      <c r="C106" s="54"/>
      <c r="D106" s="54"/>
      <c r="E106" s="54"/>
      <c r="F106" s="54"/>
      <c r="G106" s="54"/>
      <c r="H106" s="54"/>
      <c r="I106" s="67" t="str">
        <f aca="false">IF(G106="","",G106*H106)</f>
        <v/>
      </c>
      <c r="J106" s="54"/>
      <c r="K106" s="67" t="str">
        <f aca="false">IF(I106="","",I106+J106)</f>
        <v/>
      </c>
      <c r="L106" s="54"/>
      <c r="M106" s="54"/>
      <c r="N106" s="54"/>
      <c r="O106" s="1"/>
      <c r="P106" s="1"/>
    </row>
    <row r="107" customFormat="false" ht="15.75" hidden="false" customHeight="true" outlineLevel="0" collapsed="false">
      <c r="A107" s="1"/>
      <c r="B107" s="55"/>
      <c r="C107" s="55"/>
      <c r="D107" s="55"/>
      <c r="E107" s="55"/>
      <c r="F107" s="55"/>
      <c r="G107" s="55"/>
      <c r="H107" s="55"/>
      <c r="I107" s="68" t="str">
        <f aca="false">IF(G107="","",G107*H107)</f>
        <v/>
      </c>
      <c r="J107" s="55"/>
      <c r="K107" s="68" t="str">
        <f aca="false">IF(I107="","",I107+J107)</f>
        <v/>
      </c>
      <c r="L107" s="55"/>
      <c r="M107" s="55"/>
      <c r="N107" s="55"/>
      <c r="O107" s="1"/>
      <c r="P107" s="1"/>
    </row>
    <row r="108" customFormat="false" ht="15.75" hidden="false" customHeight="true" outlineLevel="0" collapsed="false">
      <c r="A108" s="1"/>
      <c r="B108" s="54"/>
      <c r="C108" s="54"/>
      <c r="D108" s="54"/>
      <c r="E108" s="54"/>
      <c r="F108" s="54"/>
      <c r="G108" s="54"/>
      <c r="H108" s="54"/>
      <c r="I108" s="67" t="str">
        <f aca="false">IF(G108="","",G108*H108)</f>
        <v/>
      </c>
      <c r="J108" s="54"/>
      <c r="K108" s="67" t="str">
        <f aca="false">IF(I108="","",I108+J108)</f>
        <v/>
      </c>
      <c r="L108" s="54"/>
      <c r="M108" s="54"/>
      <c r="N108" s="54"/>
      <c r="O108" s="1"/>
      <c r="P108" s="1"/>
    </row>
    <row r="109" customFormat="false" ht="15.75" hidden="false" customHeight="true" outlineLevel="0" collapsed="false">
      <c r="A109" s="1"/>
      <c r="B109" s="55"/>
      <c r="C109" s="55"/>
      <c r="D109" s="55"/>
      <c r="E109" s="55"/>
      <c r="F109" s="55"/>
      <c r="G109" s="55"/>
      <c r="H109" s="55"/>
      <c r="I109" s="68" t="str">
        <f aca="false">IF(G109="","",G109*H109)</f>
        <v/>
      </c>
      <c r="J109" s="55"/>
      <c r="K109" s="68" t="str">
        <f aca="false">IF(I109="","",I109+J109)</f>
        <v/>
      </c>
      <c r="L109" s="55"/>
      <c r="M109" s="55"/>
      <c r="N109" s="55"/>
      <c r="O109" s="1"/>
      <c r="P109" s="1"/>
    </row>
    <row r="110" customFormat="false" ht="15.75" hidden="false" customHeight="true" outlineLevel="0" collapsed="false">
      <c r="A110" s="1"/>
      <c r="B110" s="54"/>
      <c r="C110" s="54"/>
      <c r="D110" s="54"/>
      <c r="E110" s="54"/>
      <c r="F110" s="54"/>
      <c r="G110" s="54"/>
      <c r="H110" s="54"/>
      <c r="I110" s="67" t="str">
        <f aca="false">IF(G110="","",G110*H110)</f>
        <v/>
      </c>
      <c r="J110" s="54"/>
      <c r="K110" s="67" t="str">
        <f aca="false">IF(I110="","",I110+J110)</f>
        <v/>
      </c>
      <c r="L110" s="54"/>
      <c r="M110" s="54"/>
      <c r="N110" s="54"/>
      <c r="O110" s="1"/>
      <c r="P110" s="1"/>
    </row>
    <row r="111" customFormat="false" ht="15.75" hidden="false" customHeight="true" outlineLevel="0" collapsed="false">
      <c r="A111" s="1"/>
      <c r="B111" s="55"/>
      <c r="C111" s="55"/>
      <c r="D111" s="55"/>
      <c r="E111" s="55"/>
      <c r="F111" s="55"/>
      <c r="G111" s="55"/>
      <c r="H111" s="55"/>
      <c r="I111" s="68" t="str">
        <f aca="false">IF(G111="","",G111*H111)</f>
        <v/>
      </c>
      <c r="J111" s="55"/>
      <c r="K111" s="68" t="str">
        <f aca="false">IF(I111="","",I111+J111)</f>
        <v/>
      </c>
      <c r="L111" s="55"/>
      <c r="M111" s="55"/>
      <c r="N111" s="55"/>
      <c r="O111" s="1"/>
      <c r="P111" s="1"/>
    </row>
    <row r="112" customFormat="false" ht="15.75" hidden="false" customHeight="true" outlineLevel="0" collapsed="false">
      <c r="A112" s="1"/>
      <c r="B112" s="54"/>
      <c r="C112" s="54"/>
      <c r="D112" s="54"/>
      <c r="E112" s="54"/>
      <c r="F112" s="54"/>
      <c r="G112" s="54"/>
      <c r="H112" s="54"/>
      <c r="I112" s="67" t="str">
        <f aca="false">IF(G112="","",G112*H112)</f>
        <v/>
      </c>
      <c r="J112" s="54"/>
      <c r="K112" s="67" t="str">
        <f aca="false">IF(I112="","",I112+J112)</f>
        <v/>
      </c>
      <c r="L112" s="54"/>
      <c r="M112" s="54"/>
      <c r="N112" s="54"/>
      <c r="O112" s="1"/>
      <c r="P112" s="1"/>
    </row>
    <row r="113" customFormat="false" ht="15.75" hidden="false" customHeight="true" outlineLevel="0" collapsed="false">
      <c r="A113" s="1"/>
      <c r="B113" s="55"/>
      <c r="C113" s="55"/>
      <c r="D113" s="55"/>
      <c r="E113" s="55"/>
      <c r="F113" s="55"/>
      <c r="G113" s="55"/>
      <c r="H113" s="55"/>
      <c r="I113" s="68" t="str">
        <f aca="false">IF(G113="","",G113*H113)</f>
        <v/>
      </c>
      <c r="J113" s="55"/>
      <c r="K113" s="68" t="str">
        <f aca="false">IF(I113="","",I113+J113)</f>
        <v/>
      </c>
      <c r="L113" s="55"/>
      <c r="M113" s="55"/>
      <c r="N113" s="55"/>
      <c r="O113" s="1"/>
      <c r="P113" s="1"/>
    </row>
    <row r="114" customFormat="false" ht="15.75" hidden="false" customHeight="true" outlineLevel="0" collapsed="false">
      <c r="A114" s="1"/>
      <c r="B114" s="54"/>
      <c r="C114" s="54"/>
      <c r="D114" s="54"/>
      <c r="E114" s="54"/>
      <c r="F114" s="54"/>
      <c r="G114" s="54"/>
      <c r="H114" s="54"/>
      <c r="I114" s="67" t="str">
        <f aca="false">IF(G114="","",G114*H114)</f>
        <v/>
      </c>
      <c r="J114" s="54"/>
      <c r="K114" s="67" t="str">
        <f aca="false">IF(I114="","",I114+J114)</f>
        <v/>
      </c>
      <c r="L114" s="54"/>
      <c r="M114" s="54"/>
      <c r="N114" s="54"/>
      <c r="O114" s="1"/>
      <c r="P114" s="1"/>
    </row>
    <row r="115" customFormat="false" ht="15.75" hidden="false" customHeight="true" outlineLevel="0" collapsed="false">
      <c r="A115" s="1"/>
      <c r="B115" s="55"/>
      <c r="C115" s="55"/>
      <c r="D115" s="55"/>
      <c r="E115" s="55"/>
      <c r="F115" s="55"/>
      <c r="G115" s="55"/>
      <c r="H115" s="55"/>
      <c r="I115" s="68" t="str">
        <f aca="false">IF(G115="","",G115*H115)</f>
        <v/>
      </c>
      <c r="J115" s="55"/>
      <c r="K115" s="68" t="str">
        <f aca="false">IF(I115="","",I115+J115)</f>
        <v/>
      </c>
      <c r="L115" s="55"/>
      <c r="M115" s="55"/>
      <c r="N115" s="55"/>
      <c r="O115" s="1"/>
      <c r="P115" s="1"/>
    </row>
    <row r="116" customFormat="false" ht="15.75" hidden="false" customHeight="true" outlineLevel="0" collapsed="false">
      <c r="A116" s="1"/>
      <c r="B116" s="54"/>
      <c r="C116" s="54"/>
      <c r="D116" s="54"/>
      <c r="E116" s="54"/>
      <c r="F116" s="54"/>
      <c r="G116" s="54"/>
      <c r="H116" s="54"/>
      <c r="I116" s="67" t="str">
        <f aca="false">IF(G116="","",G116*H116)</f>
        <v/>
      </c>
      <c r="J116" s="54"/>
      <c r="K116" s="67" t="str">
        <f aca="false">IF(I116="","",I116+J116)</f>
        <v/>
      </c>
      <c r="L116" s="54"/>
      <c r="M116" s="54"/>
      <c r="N116" s="54"/>
      <c r="O116" s="1"/>
      <c r="P116" s="1"/>
    </row>
    <row r="117" customFormat="false" ht="15.75" hidden="false" customHeight="true" outlineLevel="0" collapsed="false">
      <c r="A117" s="1"/>
      <c r="B117" s="55"/>
      <c r="C117" s="55"/>
      <c r="D117" s="55"/>
      <c r="E117" s="55"/>
      <c r="F117" s="55"/>
      <c r="G117" s="55"/>
      <c r="H117" s="55"/>
      <c r="I117" s="68" t="str">
        <f aca="false">IF(G117="","",G117*H117)</f>
        <v/>
      </c>
      <c r="J117" s="55"/>
      <c r="K117" s="68" t="str">
        <f aca="false">IF(I117="","",I117+J117)</f>
        <v/>
      </c>
      <c r="L117" s="55"/>
      <c r="M117" s="55"/>
      <c r="N117" s="55"/>
      <c r="O117" s="1"/>
      <c r="P117" s="1"/>
    </row>
    <row r="118" customFormat="false" ht="15.75" hidden="false" customHeight="true" outlineLevel="0" collapsed="false">
      <c r="A118" s="1"/>
      <c r="B118" s="54"/>
      <c r="C118" s="54"/>
      <c r="D118" s="54"/>
      <c r="E118" s="54"/>
      <c r="F118" s="54"/>
      <c r="G118" s="54"/>
      <c r="H118" s="54"/>
      <c r="I118" s="67" t="str">
        <f aca="false">IF(G118="","",G118*H118)</f>
        <v/>
      </c>
      <c r="J118" s="54"/>
      <c r="K118" s="67" t="str">
        <f aca="false">IF(I118="","",I118+J118)</f>
        <v/>
      </c>
      <c r="L118" s="54"/>
      <c r="M118" s="54"/>
      <c r="N118" s="54"/>
      <c r="O118" s="1"/>
      <c r="P118" s="1"/>
    </row>
    <row r="119" customFormat="false" ht="15.75" hidden="false" customHeight="true" outlineLevel="0" collapsed="false">
      <c r="A119" s="1"/>
      <c r="B119" s="55"/>
      <c r="C119" s="55"/>
      <c r="D119" s="55"/>
      <c r="E119" s="55"/>
      <c r="F119" s="55"/>
      <c r="G119" s="55"/>
      <c r="H119" s="55"/>
      <c r="I119" s="68" t="str">
        <f aca="false">IF(G119="","",G119*H119)</f>
        <v/>
      </c>
      <c r="J119" s="55"/>
      <c r="K119" s="68" t="str">
        <f aca="false">IF(I119="","",I119+J119)</f>
        <v/>
      </c>
      <c r="L119" s="55"/>
      <c r="M119" s="55"/>
      <c r="N119" s="55"/>
      <c r="O119" s="1"/>
      <c r="P119" s="1"/>
    </row>
    <row r="120" customFormat="false" ht="15.75" hidden="false" customHeight="true" outlineLevel="0" collapsed="false">
      <c r="A120" s="1"/>
      <c r="B120" s="54"/>
      <c r="C120" s="54"/>
      <c r="D120" s="54"/>
      <c r="E120" s="54"/>
      <c r="F120" s="54"/>
      <c r="G120" s="54"/>
      <c r="H120" s="54"/>
      <c r="I120" s="67" t="str">
        <f aca="false">IF(G120="","",G120*H120)</f>
        <v/>
      </c>
      <c r="J120" s="54"/>
      <c r="K120" s="67" t="str">
        <f aca="false">IF(I120="","",I120+J120)</f>
        <v/>
      </c>
      <c r="L120" s="54"/>
      <c r="M120" s="54"/>
      <c r="N120" s="54"/>
      <c r="O120" s="1"/>
      <c r="P120" s="1"/>
    </row>
    <row r="121" customFormat="false" ht="15.75" hidden="false" customHeight="true" outlineLevel="0" collapsed="false">
      <c r="A121" s="1"/>
      <c r="B121" s="55"/>
      <c r="C121" s="55"/>
      <c r="D121" s="55"/>
      <c r="E121" s="55"/>
      <c r="F121" s="55"/>
      <c r="G121" s="55"/>
      <c r="H121" s="55"/>
      <c r="I121" s="68" t="str">
        <f aca="false">IF(G121="","",G121*H121)</f>
        <v/>
      </c>
      <c r="J121" s="55"/>
      <c r="K121" s="68" t="str">
        <f aca="false">IF(I121="","",I121+J121)</f>
        <v/>
      </c>
      <c r="L121" s="55"/>
      <c r="M121" s="55"/>
      <c r="N121" s="55"/>
      <c r="O121" s="1"/>
      <c r="P121" s="1"/>
    </row>
    <row r="122" customFormat="false" ht="15.75" hidden="false" customHeight="true" outlineLevel="0" collapsed="false">
      <c r="A122" s="1"/>
      <c r="B122" s="54"/>
      <c r="C122" s="54"/>
      <c r="D122" s="54"/>
      <c r="E122" s="54"/>
      <c r="F122" s="54"/>
      <c r="G122" s="54"/>
      <c r="H122" s="54"/>
      <c r="I122" s="67" t="str">
        <f aca="false">IF(G122="","",G122*H122)</f>
        <v/>
      </c>
      <c r="J122" s="54"/>
      <c r="K122" s="67" t="str">
        <f aca="false">IF(I122="","",I122+J122)</f>
        <v/>
      </c>
      <c r="L122" s="54"/>
      <c r="M122" s="54"/>
      <c r="N122" s="54"/>
      <c r="O122" s="1"/>
      <c r="P122" s="1"/>
    </row>
    <row r="123" customFormat="false" ht="15.75" hidden="false" customHeight="true" outlineLevel="0" collapsed="false">
      <c r="A123" s="1"/>
      <c r="B123" s="55"/>
      <c r="C123" s="55"/>
      <c r="D123" s="55"/>
      <c r="E123" s="55"/>
      <c r="F123" s="55"/>
      <c r="G123" s="55"/>
      <c r="H123" s="55"/>
      <c r="I123" s="68" t="str">
        <f aca="false">IF(G123="","",G123*H123)</f>
        <v/>
      </c>
      <c r="J123" s="55"/>
      <c r="K123" s="68" t="str">
        <f aca="false">IF(I123="","",I123+J123)</f>
        <v/>
      </c>
      <c r="L123" s="55"/>
      <c r="M123" s="55"/>
      <c r="N123" s="55"/>
      <c r="O123" s="1"/>
      <c r="P123" s="1"/>
    </row>
    <row r="124" customFormat="false" ht="15.75" hidden="false" customHeight="true" outlineLevel="0" collapsed="false">
      <c r="A124" s="1"/>
      <c r="B124" s="54"/>
      <c r="C124" s="54"/>
      <c r="D124" s="54"/>
      <c r="E124" s="54"/>
      <c r="F124" s="54"/>
      <c r="G124" s="54"/>
      <c r="H124" s="54"/>
      <c r="I124" s="67" t="str">
        <f aca="false">IF(G124="","",G124*H124)</f>
        <v/>
      </c>
      <c r="J124" s="54"/>
      <c r="K124" s="67" t="str">
        <f aca="false">IF(I124="","",I124+J124)</f>
        <v/>
      </c>
      <c r="L124" s="54"/>
      <c r="M124" s="54"/>
      <c r="N124" s="54"/>
      <c r="O124" s="1"/>
      <c r="P124" s="1"/>
    </row>
    <row r="125" customFormat="false" ht="15.75" hidden="false" customHeight="true" outlineLevel="0" collapsed="false">
      <c r="A125" s="1"/>
      <c r="B125" s="55"/>
      <c r="C125" s="55"/>
      <c r="D125" s="55"/>
      <c r="E125" s="55"/>
      <c r="F125" s="55"/>
      <c r="G125" s="55"/>
      <c r="H125" s="55"/>
      <c r="I125" s="68" t="str">
        <f aca="false">IF(G125="","",G125*H125)</f>
        <v/>
      </c>
      <c r="J125" s="55"/>
      <c r="K125" s="68" t="str">
        <f aca="false">IF(I125="","",I125+J125)</f>
        <v/>
      </c>
      <c r="L125" s="55"/>
      <c r="M125" s="55"/>
      <c r="N125" s="55"/>
      <c r="O125" s="1"/>
      <c r="P125" s="1"/>
    </row>
    <row r="126" customFormat="false" ht="15.75" hidden="false" customHeight="true" outlineLevel="0" collapsed="false">
      <c r="A126" s="1"/>
      <c r="B126" s="54"/>
      <c r="C126" s="54"/>
      <c r="D126" s="54"/>
      <c r="E126" s="54"/>
      <c r="F126" s="54"/>
      <c r="G126" s="54"/>
      <c r="H126" s="54"/>
      <c r="I126" s="67" t="str">
        <f aca="false">IF(G126="","",G126*H126)</f>
        <v/>
      </c>
      <c r="J126" s="54"/>
      <c r="K126" s="67" t="str">
        <f aca="false">IF(I126="","",I126+J126)</f>
        <v/>
      </c>
      <c r="L126" s="54"/>
      <c r="M126" s="54"/>
      <c r="N126" s="54"/>
      <c r="O126" s="1"/>
      <c r="P126" s="1"/>
    </row>
    <row r="127" customFormat="false" ht="15.75" hidden="false" customHeight="true" outlineLevel="0" collapsed="false">
      <c r="A127" s="1"/>
      <c r="B127" s="55"/>
      <c r="C127" s="55"/>
      <c r="D127" s="55"/>
      <c r="E127" s="55"/>
      <c r="F127" s="55"/>
      <c r="G127" s="55"/>
      <c r="H127" s="55"/>
      <c r="I127" s="68" t="str">
        <f aca="false">IF(G127="","",G127*H127)</f>
        <v/>
      </c>
      <c r="J127" s="55"/>
      <c r="K127" s="68" t="str">
        <f aca="false">IF(I127="","",I127+J127)</f>
        <v/>
      </c>
      <c r="L127" s="55"/>
      <c r="M127" s="55"/>
      <c r="N127" s="55"/>
      <c r="O127" s="1"/>
      <c r="P127" s="1"/>
    </row>
    <row r="128" customFormat="false" ht="15.75" hidden="false" customHeight="true" outlineLevel="0" collapsed="false">
      <c r="A128" s="1"/>
      <c r="B128" s="54"/>
      <c r="C128" s="54"/>
      <c r="D128" s="54"/>
      <c r="E128" s="54"/>
      <c r="F128" s="54"/>
      <c r="G128" s="54"/>
      <c r="H128" s="54"/>
      <c r="I128" s="67" t="str">
        <f aca="false">IF(G128="","",G128*H128)</f>
        <v/>
      </c>
      <c r="J128" s="54"/>
      <c r="K128" s="67" t="str">
        <f aca="false">IF(I128="","",I128+J128)</f>
        <v/>
      </c>
      <c r="L128" s="54"/>
      <c r="M128" s="54"/>
      <c r="N128" s="54"/>
      <c r="O128" s="1"/>
      <c r="P128" s="1"/>
    </row>
    <row r="129" customFormat="false" ht="15.75" hidden="false" customHeight="true" outlineLevel="0" collapsed="false">
      <c r="A129" s="1"/>
      <c r="B129" s="55"/>
      <c r="C129" s="55"/>
      <c r="D129" s="55"/>
      <c r="E129" s="55"/>
      <c r="F129" s="55"/>
      <c r="G129" s="55"/>
      <c r="H129" s="55"/>
      <c r="I129" s="68" t="str">
        <f aca="false">IF(G129="","",G129*H129)</f>
        <v/>
      </c>
      <c r="J129" s="55"/>
      <c r="K129" s="68" t="str">
        <f aca="false">IF(I129="","",I129+J129)</f>
        <v/>
      </c>
      <c r="L129" s="55"/>
      <c r="M129" s="55"/>
      <c r="N129" s="55"/>
      <c r="O129" s="1"/>
      <c r="P129" s="1"/>
    </row>
    <row r="130" customFormat="false" ht="15.75" hidden="false" customHeight="true" outlineLevel="0" collapsed="false">
      <c r="A130" s="1"/>
      <c r="B130" s="54"/>
      <c r="C130" s="54"/>
      <c r="D130" s="54"/>
      <c r="E130" s="54"/>
      <c r="F130" s="54"/>
      <c r="G130" s="54"/>
      <c r="H130" s="54"/>
      <c r="I130" s="67" t="str">
        <f aca="false">IF(G130="","",G130*H130)</f>
        <v/>
      </c>
      <c r="J130" s="54"/>
      <c r="K130" s="67" t="str">
        <f aca="false">IF(I130="","",I130+J130)</f>
        <v/>
      </c>
      <c r="L130" s="54"/>
      <c r="M130" s="54"/>
      <c r="N130" s="54"/>
      <c r="O130" s="1"/>
      <c r="P130" s="1"/>
    </row>
    <row r="131" customFormat="false" ht="15.75" hidden="false" customHeight="true" outlineLevel="0" collapsed="false">
      <c r="A131" s="1"/>
      <c r="B131" s="55"/>
      <c r="C131" s="55"/>
      <c r="D131" s="55"/>
      <c r="E131" s="55"/>
      <c r="F131" s="55"/>
      <c r="G131" s="55"/>
      <c r="H131" s="55"/>
      <c r="I131" s="68" t="str">
        <f aca="false">IF(G131="","",G131*H131)</f>
        <v/>
      </c>
      <c r="J131" s="55"/>
      <c r="K131" s="68" t="str">
        <f aca="false">IF(I131="","",I131+J131)</f>
        <v/>
      </c>
      <c r="L131" s="55"/>
      <c r="M131" s="55"/>
      <c r="N131" s="55"/>
      <c r="O131" s="1"/>
      <c r="P131" s="1"/>
    </row>
    <row r="132" customFormat="false" ht="15.75" hidden="false" customHeight="true" outlineLevel="0" collapsed="false">
      <c r="A132" s="1"/>
      <c r="B132" s="54"/>
      <c r="C132" s="54"/>
      <c r="D132" s="54"/>
      <c r="E132" s="54"/>
      <c r="F132" s="54"/>
      <c r="G132" s="54"/>
      <c r="H132" s="54"/>
      <c r="I132" s="67" t="str">
        <f aca="false">IF(G132="","",G132*H132)</f>
        <v/>
      </c>
      <c r="J132" s="54"/>
      <c r="K132" s="67" t="str">
        <f aca="false">IF(I132="","",I132+J132)</f>
        <v/>
      </c>
      <c r="L132" s="54"/>
      <c r="M132" s="54"/>
      <c r="N132" s="54"/>
      <c r="O132" s="1"/>
      <c r="P132" s="1"/>
    </row>
    <row r="133" customFormat="false" ht="15.75" hidden="false" customHeight="true" outlineLevel="0" collapsed="false">
      <c r="A133" s="1"/>
      <c r="B133" s="55"/>
      <c r="C133" s="55"/>
      <c r="D133" s="55"/>
      <c r="E133" s="55"/>
      <c r="F133" s="55"/>
      <c r="G133" s="55"/>
      <c r="H133" s="55"/>
      <c r="I133" s="68" t="str">
        <f aca="false">IF(G133="","",G133*H133)</f>
        <v/>
      </c>
      <c r="J133" s="55"/>
      <c r="K133" s="68" t="str">
        <f aca="false">IF(I133="","",I133+J133)</f>
        <v/>
      </c>
      <c r="L133" s="55"/>
      <c r="M133" s="55"/>
      <c r="N133" s="55"/>
      <c r="O133" s="1"/>
      <c r="P133" s="1"/>
    </row>
    <row r="134" customFormat="false" ht="15.75" hidden="false" customHeight="true" outlineLevel="0" collapsed="false">
      <c r="A134" s="1"/>
      <c r="B134" s="54"/>
      <c r="C134" s="54"/>
      <c r="D134" s="54"/>
      <c r="E134" s="54"/>
      <c r="F134" s="54"/>
      <c r="G134" s="54"/>
      <c r="H134" s="54"/>
      <c r="I134" s="67" t="str">
        <f aca="false">IF(G134="","",G134*H134)</f>
        <v/>
      </c>
      <c r="J134" s="54"/>
      <c r="K134" s="67" t="str">
        <f aca="false">IF(I134="","",I134+J134)</f>
        <v/>
      </c>
      <c r="L134" s="54"/>
      <c r="M134" s="54"/>
      <c r="N134" s="54"/>
      <c r="O134" s="1"/>
      <c r="P134" s="1"/>
    </row>
    <row r="135" customFormat="false" ht="15.75" hidden="false" customHeight="true" outlineLevel="0" collapsed="false">
      <c r="A135" s="1"/>
      <c r="B135" s="55"/>
      <c r="C135" s="55"/>
      <c r="D135" s="55"/>
      <c r="E135" s="55"/>
      <c r="F135" s="55"/>
      <c r="G135" s="55"/>
      <c r="H135" s="55"/>
      <c r="I135" s="68" t="str">
        <f aca="false">IF(G135="","",G135*H135)</f>
        <v/>
      </c>
      <c r="J135" s="55"/>
      <c r="K135" s="68" t="str">
        <f aca="false">IF(I135="","",I135+J135)</f>
        <v/>
      </c>
      <c r="L135" s="55"/>
      <c r="M135" s="55"/>
      <c r="N135" s="55"/>
      <c r="O135" s="1"/>
      <c r="P135" s="1"/>
    </row>
    <row r="136" customFormat="false" ht="15.75" hidden="false" customHeight="true" outlineLevel="0" collapsed="false">
      <c r="A136" s="1"/>
      <c r="B136" s="54"/>
      <c r="C136" s="54"/>
      <c r="D136" s="54"/>
      <c r="E136" s="54"/>
      <c r="F136" s="54"/>
      <c r="G136" s="54"/>
      <c r="H136" s="54"/>
      <c r="I136" s="67" t="str">
        <f aca="false">IF(G136="","",G136*H136)</f>
        <v/>
      </c>
      <c r="J136" s="54"/>
      <c r="K136" s="67" t="str">
        <f aca="false">IF(I136="","",I136+J136)</f>
        <v/>
      </c>
      <c r="L136" s="54"/>
      <c r="M136" s="54"/>
      <c r="N136" s="54"/>
      <c r="O136" s="1"/>
      <c r="P136" s="1"/>
    </row>
    <row r="137" customFormat="false" ht="15.75" hidden="false" customHeight="true" outlineLevel="0" collapsed="false">
      <c r="A137" s="1"/>
      <c r="B137" s="55"/>
      <c r="C137" s="55"/>
      <c r="D137" s="55"/>
      <c r="E137" s="55"/>
      <c r="F137" s="55"/>
      <c r="G137" s="55"/>
      <c r="H137" s="55"/>
      <c r="I137" s="68" t="str">
        <f aca="false">IF(G137="","",G137*H137)</f>
        <v/>
      </c>
      <c r="J137" s="55"/>
      <c r="K137" s="68" t="str">
        <f aca="false">IF(I137="","",I137+J137)</f>
        <v/>
      </c>
      <c r="L137" s="55"/>
      <c r="M137" s="55"/>
      <c r="N137" s="55"/>
      <c r="O137" s="1"/>
      <c r="P137" s="1"/>
    </row>
    <row r="138" customFormat="false" ht="15.75" hidden="false" customHeight="true" outlineLevel="0" collapsed="false">
      <c r="A138" s="1"/>
      <c r="B138" s="54"/>
      <c r="C138" s="54"/>
      <c r="D138" s="54"/>
      <c r="E138" s="54"/>
      <c r="F138" s="54"/>
      <c r="G138" s="54"/>
      <c r="H138" s="54"/>
      <c r="I138" s="67" t="str">
        <f aca="false">IF(G138="","",G138*H138)</f>
        <v/>
      </c>
      <c r="J138" s="54"/>
      <c r="K138" s="67" t="str">
        <f aca="false">IF(I138="","",I138+J138)</f>
        <v/>
      </c>
      <c r="L138" s="54"/>
      <c r="M138" s="54"/>
      <c r="N138" s="54"/>
      <c r="O138" s="1"/>
      <c r="P138" s="1"/>
    </row>
    <row r="139" customFormat="false" ht="15.75" hidden="false" customHeight="true" outlineLevel="0" collapsed="false">
      <c r="A139" s="1"/>
      <c r="B139" s="55"/>
      <c r="C139" s="55"/>
      <c r="D139" s="55"/>
      <c r="E139" s="55"/>
      <c r="F139" s="55"/>
      <c r="G139" s="55"/>
      <c r="H139" s="55"/>
      <c r="I139" s="68" t="str">
        <f aca="false">IF(G139="","",G139*H139)</f>
        <v/>
      </c>
      <c r="J139" s="55"/>
      <c r="K139" s="68" t="str">
        <f aca="false">IF(I139="","",I139+J139)</f>
        <v/>
      </c>
      <c r="L139" s="55"/>
      <c r="M139" s="55"/>
      <c r="N139" s="55"/>
      <c r="O139" s="1"/>
      <c r="P139" s="1"/>
    </row>
    <row r="140" customFormat="false" ht="15.75" hidden="false" customHeight="true" outlineLevel="0" collapsed="false">
      <c r="A140" s="1"/>
      <c r="B140" s="54"/>
      <c r="C140" s="54"/>
      <c r="D140" s="54"/>
      <c r="E140" s="54"/>
      <c r="F140" s="54"/>
      <c r="G140" s="54"/>
      <c r="H140" s="54"/>
      <c r="I140" s="67" t="str">
        <f aca="false">IF(G140="","",G140*H140)</f>
        <v/>
      </c>
      <c r="J140" s="54"/>
      <c r="K140" s="67" t="str">
        <f aca="false">IF(I140="","",I140+J140)</f>
        <v/>
      </c>
      <c r="L140" s="54"/>
      <c r="M140" s="54"/>
      <c r="N140" s="54"/>
      <c r="O140" s="1"/>
      <c r="P140" s="1"/>
    </row>
    <row r="141" customFormat="false" ht="15.75" hidden="false" customHeight="true" outlineLevel="0" collapsed="false">
      <c r="A141" s="1"/>
      <c r="B141" s="55"/>
      <c r="C141" s="55"/>
      <c r="D141" s="55"/>
      <c r="E141" s="55"/>
      <c r="F141" s="55"/>
      <c r="G141" s="55"/>
      <c r="H141" s="55"/>
      <c r="I141" s="68" t="str">
        <f aca="false">IF(G141="","",G141*H141)</f>
        <v/>
      </c>
      <c r="J141" s="55"/>
      <c r="K141" s="68" t="str">
        <f aca="false">IF(I141="","",I141+J141)</f>
        <v/>
      </c>
      <c r="L141" s="55"/>
      <c r="M141" s="55"/>
      <c r="N141" s="55"/>
      <c r="O141" s="1"/>
      <c r="P141" s="1"/>
    </row>
    <row r="142" customFormat="false" ht="15.75" hidden="false" customHeight="true" outlineLevel="0" collapsed="false">
      <c r="A142" s="1"/>
      <c r="B142" s="54"/>
      <c r="C142" s="54"/>
      <c r="D142" s="54"/>
      <c r="E142" s="54"/>
      <c r="F142" s="54"/>
      <c r="G142" s="54"/>
      <c r="H142" s="54"/>
      <c r="I142" s="67" t="str">
        <f aca="false">IF(G142="","",G142*H142)</f>
        <v/>
      </c>
      <c r="J142" s="54"/>
      <c r="K142" s="67" t="str">
        <f aca="false">IF(I142="","",I142+J142)</f>
        <v/>
      </c>
      <c r="L142" s="54"/>
      <c r="M142" s="54"/>
      <c r="N142" s="54"/>
      <c r="O142" s="1"/>
      <c r="P142" s="1"/>
    </row>
    <row r="143" customFormat="false" ht="15.75" hidden="false" customHeight="true" outlineLevel="0" collapsed="false">
      <c r="A143" s="1"/>
      <c r="B143" s="55"/>
      <c r="C143" s="55"/>
      <c r="D143" s="55"/>
      <c r="E143" s="55"/>
      <c r="F143" s="55"/>
      <c r="G143" s="55"/>
      <c r="H143" s="55"/>
      <c r="I143" s="68" t="str">
        <f aca="false">IF(G143="","",G143*H143)</f>
        <v/>
      </c>
      <c r="J143" s="55"/>
      <c r="K143" s="68" t="str">
        <f aca="false">IF(I143="","",I143+J143)</f>
        <v/>
      </c>
      <c r="L143" s="55"/>
      <c r="M143" s="55"/>
      <c r="N143" s="55"/>
      <c r="O143" s="1"/>
      <c r="P143" s="1"/>
    </row>
    <row r="144" customFormat="false" ht="15.75" hidden="false" customHeight="true" outlineLevel="0" collapsed="false">
      <c r="A144" s="1"/>
      <c r="B144" s="54"/>
      <c r="C144" s="54"/>
      <c r="D144" s="54"/>
      <c r="E144" s="54"/>
      <c r="F144" s="54"/>
      <c r="G144" s="54"/>
      <c r="H144" s="54"/>
      <c r="I144" s="67" t="str">
        <f aca="false">IF(G144="","",G144*H144)</f>
        <v/>
      </c>
      <c r="J144" s="54"/>
      <c r="K144" s="67" t="str">
        <f aca="false">IF(I144="","",I144+J144)</f>
        <v/>
      </c>
      <c r="L144" s="54"/>
      <c r="M144" s="54"/>
      <c r="N144" s="54"/>
      <c r="O144" s="1"/>
      <c r="P144" s="1"/>
    </row>
    <row r="145" customFormat="false" ht="15.75" hidden="false" customHeight="true" outlineLevel="0" collapsed="false">
      <c r="A145" s="1"/>
      <c r="B145" s="55"/>
      <c r="C145" s="55"/>
      <c r="D145" s="55"/>
      <c r="E145" s="55"/>
      <c r="F145" s="55"/>
      <c r="G145" s="55"/>
      <c r="H145" s="55"/>
      <c r="I145" s="68" t="str">
        <f aca="false">IF(G145="","",G145*H145)</f>
        <v/>
      </c>
      <c r="J145" s="55"/>
      <c r="K145" s="68" t="str">
        <f aca="false">IF(I145="","",I145+J145)</f>
        <v/>
      </c>
      <c r="L145" s="55"/>
      <c r="M145" s="55"/>
      <c r="N145" s="55"/>
      <c r="O145" s="1"/>
      <c r="P145" s="1"/>
    </row>
    <row r="146" customFormat="false" ht="15.75" hidden="false" customHeight="true" outlineLevel="0" collapsed="false">
      <c r="A146" s="1"/>
      <c r="B146" s="54"/>
      <c r="C146" s="54"/>
      <c r="D146" s="54"/>
      <c r="E146" s="54"/>
      <c r="F146" s="54"/>
      <c r="G146" s="54"/>
      <c r="H146" s="54"/>
      <c r="I146" s="67" t="str">
        <f aca="false">IF(G146="","",G146*H146)</f>
        <v/>
      </c>
      <c r="J146" s="54"/>
      <c r="K146" s="67" t="str">
        <f aca="false">IF(I146="","",I146+J146)</f>
        <v/>
      </c>
      <c r="L146" s="54"/>
      <c r="M146" s="54"/>
      <c r="N146" s="54"/>
      <c r="O146" s="1"/>
      <c r="P146" s="1"/>
    </row>
    <row r="147" customFormat="false" ht="15.75" hidden="false" customHeight="true" outlineLevel="0" collapsed="false">
      <c r="A147" s="1"/>
      <c r="B147" s="55"/>
      <c r="C147" s="55"/>
      <c r="D147" s="55"/>
      <c r="E147" s="55"/>
      <c r="F147" s="55"/>
      <c r="G147" s="55"/>
      <c r="H147" s="55"/>
      <c r="I147" s="68" t="str">
        <f aca="false">IF(G147="","",G147*H147)</f>
        <v/>
      </c>
      <c r="J147" s="55"/>
      <c r="K147" s="68" t="str">
        <f aca="false">IF(I147="","",I147+J147)</f>
        <v/>
      </c>
      <c r="L147" s="55"/>
      <c r="M147" s="55"/>
      <c r="N147" s="55"/>
      <c r="O147" s="1"/>
      <c r="P147" s="1"/>
    </row>
    <row r="148" customFormat="false" ht="15.75" hidden="false" customHeight="true" outlineLevel="0" collapsed="false">
      <c r="A148" s="1"/>
      <c r="B148" s="54"/>
      <c r="C148" s="54"/>
      <c r="D148" s="54"/>
      <c r="E148" s="54"/>
      <c r="F148" s="54"/>
      <c r="G148" s="54"/>
      <c r="H148" s="54"/>
      <c r="I148" s="67" t="str">
        <f aca="false">IF(G148="","",G148*H148)</f>
        <v/>
      </c>
      <c r="J148" s="54"/>
      <c r="K148" s="67" t="str">
        <f aca="false">IF(I148="","",I148+J148)</f>
        <v/>
      </c>
      <c r="L148" s="54"/>
      <c r="M148" s="54"/>
      <c r="N148" s="54"/>
      <c r="O148" s="1"/>
      <c r="P148" s="1"/>
    </row>
    <row r="149" customFormat="false" ht="15.75" hidden="false" customHeight="true" outlineLevel="0" collapsed="false">
      <c r="A149" s="1"/>
      <c r="B149" s="55"/>
      <c r="C149" s="55"/>
      <c r="D149" s="55"/>
      <c r="E149" s="55"/>
      <c r="F149" s="55"/>
      <c r="G149" s="55"/>
      <c r="H149" s="55"/>
      <c r="I149" s="68" t="str">
        <f aca="false">IF(G149="","",G149*H149)</f>
        <v/>
      </c>
      <c r="J149" s="55"/>
      <c r="K149" s="68" t="str">
        <f aca="false">IF(I149="","",I149+J149)</f>
        <v/>
      </c>
      <c r="L149" s="55"/>
      <c r="M149" s="55"/>
      <c r="N149" s="55"/>
      <c r="O149" s="1"/>
      <c r="P149" s="1"/>
    </row>
    <row r="150" customFormat="false" ht="15.75" hidden="false" customHeight="true" outlineLevel="0" collapsed="false">
      <c r="A150" s="1"/>
      <c r="B150" s="54"/>
      <c r="C150" s="54"/>
      <c r="D150" s="54"/>
      <c r="E150" s="54"/>
      <c r="F150" s="54"/>
      <c r="G150" s="54"/>
      <c r="H150" s="54"/>
      <c r="I150" s="67" t="str">
        <f aca="false">IF(G150="","",G150*H150)</f>
        <v/>
      </c>
      <c r="J150" s="54"/>
      <c r="K150" s="67" t="str">
        <f aca="false">IF(I150="","",I150+J150)</f>
        <v/>
      </c>
      <c r="L150" s="54"/>
      <c r="M150" s="54"/>
      <c r="N150" s="54"/>
      <c r="O150" s="1"/>
      <c r="P150" s="1"/>
    </row>
    <row r="151" customFormat="false" ht="15.75" hidden="false" customHeight="true" outlineLevel="0" collapsed="false">
      <c r="A151" s="1"/>
      <c r="B151" s="55"/>
      <c r="C151" s="55"/>
      <c r="D151" s="55"/>
      <c r="E151" s="55"/>
      <c r="F151" s="55"/>
      <c r="G151" s="55"/>
      <c r="H151" s="55"/>
      <c r="I151" s="68" t="str">
        <f aca="false">IF(G151="","",G151*H151)</f>
        <v/>
      </c>
      <c r="J151" s="55"/>
      <c r="K151" s="68" t="str">
        <f aca="false">IF(I151="","",I151+J151)</f>
        <v/>
      </c>
      <c r="L151" s="55"/>
      <c r="M151" s="55"/>
      <c r="N151" s="55"/>
      <c r="O151" s="1"/>
      <c r="P151" s="1"/>
    </row>
    <row r="152" customFormat="false" ht="15.75" hidden="false" customHeight="true" outlineLevel="0" collapsed="false">
      <c r="A152" s="1"/>
      <c r="B152" s="54"/>
      <c r="C152" s="54"/>
      <c r="D152" s="54"/>
      <c r="E152" s="54"/>
      <c r="F152" s="54"/>
      <c r="G152" s="54"/>
      <c r="H152" s="54"/>
      <c r="I152" s="67" t="str">
        <f aca="false">IF(G152="","",G152*H152)</f>
        <v/>
      </c>
      <c r="J152" s="54"/>
      <c r="K152" s="67" t="str">
        <f aca="false">IF(I152="","",I152+J152)</f>
        <v/>
      </c>
      <c r="L152" s="54"/>
      <c r="M152" s="54"/>
      <c r="N152" s="54"/>
      <c r="O152" s="1"/>
      <c r="P152" s="1"/>
    </row>
    <row r="153" customFormat="false" ht="15.75" hidden="false" customHeight="true" outlineLevel="0" collapsed="false">
      <c r="A153" s="1"/>
      <c r="B153" s="55"/>
      <c r="C153" s="55"/>
      <c r="D153" s="55"/>
      <c r="E153" s="55"/>
      <c r="F153" s="55"/>
      <c r="G153" s="55"/>
      <c r="H153" s="55"/>
      <c r="I153" s="68" t="str">
        <f aca="false">IF(G153="","",G153*H153)</f>
        <v/>
      </c>
      <c r="J153" s="55"/>
      <c r="K153" s="68" t="str">
        <f aca="false">IF(I153="","",I153+J153)</f>
        <v/>
      </c>
      <c r="L153" s="55"/>
      <c r="M153" s="55"/>
      <c r="N153" s="55"/>
      <c r="O153" s="1"/>
      <c r="P153" s="1"/>
    </row>
    <row r="154" customFormat="false" ht="15.75" hidden="false" customHeight="true" outlineLevel="0" collapsed="false">
      <c r="A154" s="1"/>
      <c r="B154" s="54"/>
      <c r="C154" s="54"/>
      <c r="D154" s="54"/>
      <c r="E154" s="54"/>
      <c r="F154" s="54"/>
      <c r="G154" s="54"/>
      <c r="H154" s="54"/>
      <c r="I154" s="67" t="str">
        <f aca="false">IF(G154="","",G154*H154)</f>
        <v/>
      </c>
      <c r="J154" s="54"/>
      <c r="K154" s="67" t="str">
        <f aca="false">IF(I154="","",I154+J154)</f>
        <v/>
      </c>
      <c r="L154" s="54"/>
      <c r="M154" s="54"/>
      <c r="N154" s="54"/>
      <c r="O154" s="1"/>
      <c r="P154" s="1"/>
    </row>
    <row r="155" customFormat="false" ht="15.75" hidden="false" customHeight="true" outlineLevel="0" collapsed="false">
      <c r="A155" s="1"/>
      <c r="B155" s="55"/>
      <c r="C155" s="55"/>
      <c r="D155" s="55"/>
      <c r="E155" s="55"/>
      <c r="F155" s="55"/>
      <c r="G155" s="55"/>
      <c r="H155" s="55"/>
      <c r="I155" s="68" t="str">
        <f aca="false">IF(G155="","",G155*H155)</f>
        <v/>
      </c>
      <c r="J155" s="55"/>
      <c r="K155" s="68" t="str">
        <f aca="false">IF(I155="","",I155+J155)</f>
        <v/>
      </c>
      <c r="L155" s="55"/>
      <c r="M155" s="55"/>
      <c r="N155" s="55"/>
      <c r="O155" s="1"/>
      <c r="P155" s="1"/>
    </row>
    <row r="156" customFormat="false" ht="15.75" hidden="false" customHeight="true" outlineLevel="0" collapsed="false">
      <c r="A156" s="1"/>
      <c r="B156" s="54"/>
      <c r="C156" s="54"/>
      <c r="D156" s="54"/>
      <c r="E156" s="54"/>
      <c r="F156" s="54"/>
      <c r="G156" s="54"/>
      <c r="H156" s="54"/>
      <c r="I156" s="67" t="str">
        <f aca="false">IF(G156="","",G156*H156)</f>
        <v/>
      </c>
      <c r="J156" s="54"/>
      <c r="K156" s="67" t="str">
        <f aca="false">IF(I156="","",I156+J156)</f>
        <v/>
      </c>
      <c r="L156" s="54"/>
      <c r="M156" s="54"/>
      <c r="N156" s="54"/>
      <c r="O156" s="1"/>
      <c r="P156" s="1"/>
    </row>
    <row r="157" customFormat="false" ht="15.75" hidden="false" customHeight="true" outlineLevel="0" collapsed="false">
      <c r="A157" s="1"/>
      <c r="B157" s="55"/>
      <c r="C157" s="55"/>
      <c r="D157" s="55"/>
      <c r="E157" s="55"/>
      <c r="F157" s="55"/>
      <c r="G157" s="55"/>
      <c r="H157" s="55"/>
      <c r="I157" s="68" t="str">
        <f aca="false">IF(G157="","",G157*H157)</f>
        <v/>
      </c>
      <c r="J157" s="55"/>
      <c r="K157" s="68" t="str">
        <f aca="false">IF(I157="","",I157+J157)</f>
        <v/>
      </c>
      <c r="L157" s="55"/>
      <c r="M157" s="55"/>
      <c r="N157" s="55"/>
      <c r="O157" s="1"/>
      <c r="P157" s="1"/>
    </row>
    <row r="158" customFormat="false" ht="15.75" hidden="false" customHeight="true" outlineLevel="0" collapsed="false">
      <c r="A158" s="1"/>
      <c r="B158" s="54"/>
      <c r="C158" s="54"/>
      <c r="D158" s="54"/>
      <c r="E158" s="54"/>
      <c r="F158" s="54"/>
      <c r="G158" s="54"/>
      <c r="H158" s="54"/>
      <c r="I158" s="67" t="str">
        <f aca="false">IF(G158="","",G158*H158)</f>
        <v/>
      </c>
      <c r="J158" s="54"/>
      <c r="K158" s="67" t="str">
        <f aca="false">IF(I158="","",I158+J158)</f>
        <v/>
      </c>
      <c r="L158" s="54"/>
      <c r="M158" s="54"/>
      <c r="N158" s="54"/>
      <c r="O158" s="1"/>
      <c r="P158" s="1"/>
    </row>
    <row r="159" customFormat="false" ht="15.75" hidden="false" customHeight="true" outlineLevel="0" collapsed="false">
      <c r="A159" s="1"/>
      <c r="B159" s="55"/>
      <c r="C159" s="55"/>
      <c r="D159" s="55"/>
      <c r="E159" s="55"/>
      <c r="F159" s="55"/>
      <c r="G159" s="55"/>
      <c r="H159" s="55"/>
      <c r="I159" s="68" t="str">
        <f aca="false">IF(G159="","",G159*H159)</f>
        <v/>
      </c>
      <c r="J159" s="55"/>
      <c r="K159" s="68" t="str">
        <f aca="false">IF(I159="","",I159+J159)</f>
        <v/>
      </c>
      <c r="L159" s="55"/>
      <c r="M159" s="55"/>
      <c r="N159" s="55"/>
      <c r="O159" s="1"/>
      <c r="P159" s="1"/>
    </row>
    <row r="160" customFormat="false" ht="15.75" hidden="false" customHeight="true" outlineLevel="0" collapsed="false">
      <c r="A160" s="1"/>
      <c r="B160" s="54"/>
      <c r="C160" s="54"/>
      <c r="D160" s="54"/>
      <c r="E160" s="54"/>
      <c r="F160" s="54"/>
      <c r="G160" s="54"/>
      <c r="H160" s="54"/>
      <c r="I160" s="67" t="str">
        <f aca="false">IF(G160="","",G160*H160)</f>
        <v/>
      </c>
      <c r="J160" s="54"/>
      <c r="K160" s="67" t="str">
        <f aca="false">IF(I160="","",I160+J160)</f>
        <v/>
      </c>
      <c r="L160" s="54"/>
      <c r="M160" s="54"/>
      <c r="N160" s="54"/>
      <c r="O160" s="1"/>
      <c r="P160" s="1"/>
    </row>
    <row r="161" customFormat="false" ht="15.75" hidden="false" customHeight="true" outlineLevel="0" collapsed="false">
      <c r="A161" s="1"/>
      <c r="B161" s="55"/>
      <c r="C161" s="55"/>
      <c r="D161" s="55"/>
      <c r="E161" s="55"/>
      <c r="F161" s="55"/>
      <c r="G161" s="55"/>
      <c r="H161" s="55"/>
      <c r="I161" s="68" t="str">
        <f aca="false">IF(G161="","",G161*H161)</f>
        <v/>
      </c>
      <c r="J161" s="55"/>
      <c r="K161" s="68" t="str">
        <f aca="false">IF(I161="","",I161+J161)</f>
        <v/>
      </c>
      <c r="L161" s="55"/>
      <c r="M161" s="55"/>
      <c r="N161" s="55"/>
      <c r="O161" s="1"/>
      <c r="P161" s="1"/>
    </row>
    <row r="162" customFormat="false" ht="15.75" hidden="false" customHeight="true" outlineLevel="0" collapsed="false">
      <c r="A162" s="1"/>
      <c r="B162" s="54"/>
      <c r="C162" s="54"/>
      <c r="D162" s="54"/>
      <c r="E162" s="54"/>
      <c r="F162" s="54"/>
      <c r="G162" s="54"/>
      <c r="H162" s="54"/>
      <c r="I162" s="67" t="str">
        <f aca="false">IF(G162="","",G162*H162)</f>
        <v/>
      </c>
      <c r="J162" s="54"/>
      <c r="K162" s="67" t="str">
        <f aca="false">IF(I162="","",I162+J162)</f>
        <v/>
      </c>
      <c r="L162" s="54"/>
      <c r="M162" s="54"/>
      <c r="N162" s="54"/>
      <c r="O162" s="1"/>
      <c r="P162" s="1"/>
    </row>
    <row r="163" customFormat="false" ht="15.75" hidden="false" customHeight="true" outlineLevel="0" collapsed="false">
      <c r="A163" s="1"/>
      <c r="B163" s="55"/>
      <c r="C163" s="55"/>
      <c r="D163" s="55"/>
      <c r="E163" s="55"/>
      <c r="F163" s="55"/>
      <c r="G163" s="55"/>
      <c r="H163" s="55"/>
      <c r="I163" s="68" t="str">
        <f aca="false">IF(G163="","",G163*H163)</f>
        <v/>
      </c>
      <c r="J163" s="55"/>
      <c r="K163" s="68" t="str">
        <f aca="false">IF(I163="","",I163+J163)</f>
        <v/>
      </c>
      <c r="L163" s="55"/>
      <c r="M163" s="55"/>
      <c r="N163" s="55"/>
      <c r="O163" s="1"/>
      <c r="P163" s="1"/>
    </row>
    <row r="164" customFormat="false" ht="15.75" hidden="false" customHeight="true" outlineLevel="0" collapsed="false">
      <c r="A164" s="1"/>
      <c r="B164" s="54"/>
      <c r="C164" s="54"/>
      <c r="D164" s="54"/>
      <c r="E164" s="54"/>
      <c r="F164" s="54"/>
      <c r="G164" s="54"/>
      <c r="H164" s="54"/>
      <c r="I164" s="67" t="str">
        <f aca="false">IF(G164="","",G164*H164)</f>
        <v/>
      </c>
      <c r="J164" s="54"/>
      <c r="K164" s="67" t="str">
        <f aca="false">IF(I164="","",I164+J164)</f>
        <v/>
      </c>
      <c r="L164" s="54"/>
      <c r="M164" s="54"/>
      <c r="N164" s="54"/>
      <c r="O164" s="1"/>
      <c r="P164" s="1"/>
    </row>
    <row r="165" customFormat="false" ht="15.75" hidden="false" customHeight="true" outlineLevel="0" collapsed="false">
      <c r="A165" s="1"/>
      <c r="B165" s="55"/>
      <c r="C165" s="55"/>
      <c r="D165" s="55"/>
      <c r="E165" s="55"/>
      <c r="F165" s="55"/>
      <c r="G165" s="55"/>
      <c r="H165" s="55"/>
      <c r="I165" s="68" t="str">
        <f aca="false">IF(G165="","",G165*H165)</f>
        <v/>
      </c>
      <c r="J165" s="55"/>
      <c r="K165" s="68" t="str">
        <f aca="false">IF(I165="","",I165+J165)</f>
        <v/>
      </c>
      <c r="L165" s="55"/>
      <c r="M165" s="55"/>
      <c r="N165" s="55"/>
      <c r="O165" s="1"/>
      <c r="P165" s="1"/>
    </row>
    <row r="166" customFormat="false" ht="15.75" hidden="false" customHeight="true" outlineLevel="0" collapsed="false">
      <c r="A166" s="1"/>
      <c r="B166" s="54"/>
      <c r="C166" s="54"/>
      <c r="D166" s="54"/>
      <c r="E166" s="54"/>
      <c r="F166" s="54"/>
      <c r="G166" s="54"/>
      <c r="H166" s="54"/>
      <c r="I166" s="67" t="str">
        <f aca="false">IF(G166="","",G166*H166)</f>
        <v/>
      </c>
      <c r="J166" s="54"/>
      <c r="K166" s="67" t="str">
        <f aca="false">IF(I166="","",I166+J166)</f>
        <v/>
      </c>
      <c r="L166" s="54"/>
      <c r="M166" s="54"/>
      <c r="N166" s="54"/>
      <c r="O166" s="1"/>
      <c r="P166" s="1"/>
    </row>
    <row r="167" customFormat="false" ht="15.75" hidden="false" customHeight="true" outlineLevel="0" collapsed="false">
      <c r="A167" s="1"/>
      <c r="B167" s="55"/>
      <c r="C167" s="55"/>
      <c r="D167" s="55"/>
      <c r="E167" s="55"/>
      <c r="F167" s="55"/>
      <c r="G167" s="55"/>
      <c r="H167" s="55"/>
      <c r="I167" s="68" t="str">
        <f aca="false">IF(G167="","",G167*H167)</f>
        <v/>
      </c>
      <c r="J167" s="55"/>
      <c r="K167" s="68" t="str">
        <f aca="false">IF(I167="","",I167+J167)</f>
        <v/>
      </c>
      <c r="L167" s="55"/>
      <c r="M167" s="55"/>
      <c r="N167" s="55"/>
      <c r="O167" s="1"/>
      <c r="P167" s="1"/>
    </row>
    <row r="168" customFormat="false" ht="15.75" hidden="false" customHeight="true" outlineLevel="0" collapsed="false">
      <c r="A168" s="1"/>
      <c r="B168" s="54"/>
      <c r="C168" s="54"/>
      <c r="D168" s="54"/>
      <c r="E168" s="54"/>
      <c r="F168" s="54"/>
      <c r="G168" s="54"/>
      <c r="H168" s="54"/>
      <c r="I168" s="67" t="str">
        <f aca="false">IF(G168="","",G168*H168)</f>
        <v/>
      </c>
      <c r="J168" s="54"/>
      <c r="K168" s="67" t="str">
        <f aca="false">IF(I168="","",I168+J168)</f>
        <v/>
      </c>
      <c r="L168" s="54"/>
      <c r="M168" s="54"/>
      <c r="N168" s="54"/>
      <c r="O168" s="1"/>
      <c r="P168" s="1"/>
    </row>
    <row r="169" customFormat="false" ht="15.75" hidden="false" customHeight="true" outlineLevel="0" collapsed="false">
      <c r="A169" s="1"/>
      <c r="B169" s="55"/>
      <c r="C169" s="55"/>
      <c r="D169" s="55"/>
      <c r="E169" s="55"/>
      <c r="F169" s="55"/>
      <c r="G169" s="55"/>
      <c r="H169" s="55"/>
      <c r="I169" s="68" t="str">
        <f aca="false">IF(G169="","",G169*H169)</f>
        <v/>
      </c>
      <c r="J169" s="55"/>
      <c r="K169" s="68" t="str">
        <f aca="false">IF(I169="","",I169+J169)</f>
        <v/>
      </c>
      <c r="L169" s="55"/>
      <c r="M169" s="55"/>
      <c r="N169" s="55"/>
      <c r="O169" s="1"/>
      <c r="P169" s="1"/>
    </row>
    <row r="170" customFormat="false" ht="15.75" hidden="false" customHeight="true" outlineLevel="0" collapsed="false">
      <c r="A170" s="1"/>
      <c r="B170" s="54"/>
      <c r="C170" s="54"/>
      <c r="D170" s="54"/>
      <c r="E170" s="54"/>
      <c r="F170" s="54"/>
      <c r="G170" s="54"/>
      <c r="H170" s="54"/>
      <c r="I170" s="67" t="str">
        <f aca="false">IF(G170="","",G170*H170)</f>
        <v/>
      </c>
      <c r="J170" s="54"/>
      <c r="K170" s="67" t="str">
        <f aca="false">IF(I170="","",I170+J170)</f>
        <v/>
      </c>
      <c r="L170" s="54"/>
      <c r="M170" s="54"/>
      <c r="N170" s="54"/>
      <c r="O170" s="1"/>
      <c r="P170" s="1"/>
    </row>
    <row r="171" customFormat="false" ht="15.75" hidden="false" customHeight="true" outlineLevel="0" collapsed="false">
      <c r="A171" s="1"/>
      <c r="B171" s="55"/>
      <c r="C171" s="55"/>
      <c r="D171" s="55"/>
      <c r="E171" s="55"/>
      <c r="F171" s="55"/>
      <c r="G171" s="55"/>
      <c r="H171" s="55"/>
      <c r="I171" s="68" t="str">
        <f aca="false">IF(G171="","",G171*H171)</f>
        <v/>
      </c>
      <c r="J171" s="55"/>
      <c r="K171" s="68" t="str">
        <f aca="false">IF(I171="","",I171+J171)</f>
        <v/>
      </c>
      <c r="L171" s="55"/>
      <c r="M171" s="55"/>
      <c r="N171" s="55"/>
      <c r="O171" s="1"/>
      <c r="P171" s="1"/>
    </row>
    <row r="172" customFormat="false" ht="15.75" hidden="false" customHeight="true" outlineLevel="0" collapsed="false">
      <c r="A172" s="1"/>
      <c r="B172" s="54"/>
      <c r="C172" s="54"/>
      <c r="D172" s="54"/>
      <c r="E172" s="54"/>
      <c r="F172" s="54"/>
      <c r="G172" s="54"/>
      <c r="H172" s="54"/>
      <c r="I172" s="67" t="str">
        <f aca="false">IF(G172="","",G172*H172)</f>
        <v/>
      </c>
      <c r="J172" s="54"/>
      <c r="K172" s="67" t="str">
        <f aca="false">IF(I172="","",I172+J172)</f>
        <v/>
      </c>
      <c r="L172" s="54"/>
      <c r="M172" s="54"/>
      <c r="N172" s="54"/>
      <c r="O172" s="1"/>
      <c r="P172" s="1"/>
    </row>
    <row r="173" customFormat="false" ht="15.75" hidden="false" customHeight="true" outlineLevel="0" collapsed="false">
      <c r="A173" s="1"/>
      <c r="B173" s="55"/>
      <c r="C173" s="55"/>
      <c r="D173" s="55"/>
      <c r="E173" s="55"/>
      <c r="F173" s="55"/>
      <c r="G173" s="55"/>
      <c r="H173" s="55"/>
      <c r="I173" s="68" t="str">
        <f aca="false">IF(G173="","",G173*H173)</f>
        <v/>
      </c>
      <c r="J173" s="55"/>
      <c r="K173" s="68" t="str">
        <f aca="false">IF(I173="","",I173+J173)</f>
        <v/>
      </c>
      <c r="L173" s="55"/>
      <c r="M173" s="55"/>
      <c r="N173" s="55"/>
      <c r="O173" s="1"/>
      <c r="P173" s="1"/>
    </row>
    <row r="174" customFormat="false" ht="15.75" hidden="false" customHeight="true" outlineLevel="0" collapsed="false">
      <c r="A174" s="1"/>
      <c r="B174" s="54"/>
      <c r="C174" s="54"/>
      <c r="D174" s="54"/>
      <c r="E174" s="54"/>
      <c r="F174" s="54"/>
      <c r="G174" s="54"/>
      <c r="H174" s="54"/>
      <c r="I174" s="67" t="str">
        <f aca="false">IF(G174="","",G174*H174)</f>
        <v/>
      </c>
      <c r="J174" s="54"/>
      <c r="K174" s="67" t="str">
        <f aca="false">IF(I174="","",I174+J174)</f>
        <v/>
      </c>
      <c r="L174" s="54"/>
      <c r="M174" s="54"/>
      <c r="N174" s="54"/>
      <c r="O174" s="1"/>
      <c r="P174" s="1"/>
    </row>
    <row r="175" customFormat="false" ht="15.75" hidden="false" customHeight="true" outlineLevel="0" collapsed="false">
      <c r="A175" s="1"/>
      <c r="B175" s="55"/>
      <c r="C175" s="55"/>
      <c r="D175" s="55"/>
      <c r="E175" s="55"/>
      <c r="F175" s="55"/>
      <c r="G175" s="55"/>
      <c r="H175" s="55"/>
      <c r="I175" s="68" t="str">
        <f aca="false">IF(G175="","",G175*H175)</f>
        <v/>
      </c>
      <c r="J175" s="55"/>
      <c r="K175" s="68" t="str">
        <f aca="false">IF(I175="","",I175+J175)</f>
        <v/>
      </c>
      <c r="L175" s="55"/>
      <c r="M175" s="55"/>
      <c r="N175" s="55"/>
      <c r="O175" s="1"/>
      <c r="P175" s="1"/>
    </row>
    <row r="176" customFormat="false" ht="15.75" hidden="false" customHeight="true" outlineLevel="0" collapsed="false">
      <c r="A176" s="1"/>
      <c r="B176" s="54"/>
      <c r="C176" s="54"/>
      <c r="D176" s="54"/>
      <c r="E176" s="54"/>
      <c r="F176" s="54"/>
      <c r="G176" s="54"/>
      <c r="H176" s="54"/>
      <c r="I176" s="67" t="str">
        <f aca="false">IF(G176="","",G176*H176)</f>
        <v/>
      </c>
      <c r="J176" s="54"/>
      <c r="K176" s="67" t="str">
        <f aca="false">IF(I176="","",I176+J176)</f>
        <v/>
      </c>
      <c r="L176" s="54"/>
      <c r="M176" s="54"/>
      <c r="N176" s="54"/>
      <c r="O176" s="1"/>
      <c r="P176" s="1"/>
    </row>
    <row r="177" customFormat="false" ht="15.75" hidden="false" customHeight="true" outlineLevel="0" collapsed="false">
      <c r="A177" s="1"/>
      <c r="B177" s="55"/>
      <c r="C177" s="55"/>
      <c r="D177" s="55"/>
      <c r="E177" s="55"/>
      <c r="F177" s="55"/>
      <c r="G177" s="55"/>
      <c r="H177" s="55"/>
      <c r="I177" s="68" t="str">
        <f aca="false">IF(G177="","",G177*H177)</f>
        <v/>
      </c>
      <c r="J177" s="55"/>
      <c r="K177" s="68" t="str">
        <f aca="false">IF(I177="","",I177+J177)</f>
        <v/>
      </c>
      <c r="L177" s="55"/>
      <c r="M177" s="55"/>
      <c r="N177" s="55"/>
      <c r="O177" s="1"/>
      <c r="P177" s="1"/>
    </row>
    <row r="178" customFormat="false" ht="15.75" hidden="false" customHeight="true" outlineLevel="0" collapsed="false">
      <c r="A178" s="1"/>
      <c r="B178" s="54"/>
      <c r="C178" s="54"/>
      <c r="D178" s="54"/>
      <c r="E178" s="54"/>
      <c r="F178" s="54"/>
      <c r="G178" s="54"/>
      <c r="H178" s="54"/>
      <c r="I178" s="67" t="str">
        <f aca="false">IF(G178="","",G178*H178)</f>
        <v/>
      </c>
      <c r="J178" s="54"/>
      <c r="K178" s="67" t="str">
        <f aca="false">IF(I178="","",I178+J178)</f>
        <v/>
      </c>
      <c r="L178" s="54"/>
      <c r="M178" s="54"/>
      <c r="N178" s="54"/>
      <c r="O178" s="1"/>
      <c r="P178" s="1"/>
    </row>
    <row r="179" customFormat="false" ht="15.75" hidden="false" customHeight="true" outlineLevel="0" collapsed="false">
      <c r="A179" s="1"/>
      <c r="B179" s="55"/>
      <c r="C179" s="55"/>
      <c r="D179" s="55"/>
      <c r="E179" s="55"/>
      <c r="F179" s="55"/>
      <c r="G179" s="55"/>
      <c r="H179" s="55"/>
      <c r="I179" s="68" t="str">
        <f aca="false">IF(G179="","",G179*H179)</f>
        <v/>
      </c>
      <c r="J179" s="55"/>
      <c r="K179" s="68" t="str">
        <f aca="false">IF(I179="","",I179+J179)</f>
        <v/>
      </c>
      <c r="L179" s="55"/>
      <c r="M179" s="55"/>
      <c r="N179" s="55"/>
      <c r="O179" s="1"/>
      <c r="P179" s="1"/>
    </row>
    <row r="180" customFormat="false" ht="15.75" hidden="false" customHeight="true" outlineLevel="0" collapsed="false">
      <c r="A180" s="1"/>
      <c r="B180" s="54"/>
      <c r="C180" s="54"/>
      <c r="D180" s="54"/>
      <c r="E180" s="54"/>
      <c r="F180" s="54"/>
      <c r="G180" s="54"/>
      <c r="H180" s="54"/>
      <c r="I180" s="67" t="str">
        <f aca="false">IF(G180="","",G180*H180)</f>
        <v/>
      </c>
      <c r="J180" s="54"/>
      <c r="K180" s="67" t="str">
        <f aca="false">IF(I180="","",I180+J180)</f>
        <v/>
      </c>
      <c r="L180" s="54"/>
      <c r="M180" s="54"/>
      <c r="N180" s="54"/>
      <c r="O180" s="1"/>
      <c r="P180" s="1"/>
    </row>
    <row r="181" customFormat="false" ht="15.75" hidden="false" customHeight="true" outlineLevel="0" collapsed="false">
      <c r="A181" s="1"/>
      <c r="B181" s="55"/>
      <c r="C181" s="55"/>
      <c r="D181" s="55"/>
      <c r="E181" s="55"/>
      <c r="F181" s="55"/>
      <c r="G181" s="55"/>
      <c r="H181" s="55"/>
      <c r="I181" s="68" t="str">
        <f aca="false">IF(G181="","",G181*H181)</f>
        <v/>
      </c>
      <c r="J181" s="55"/>
      <c r="K181" s="68" t="str">
        <f aca="false">IF(I181="","",I181+J181)</f>
        <v/>
      </c>
      <c r="L181" s="55"/>
      <c r="M181" s="55"/>
      <c r="N181" s="55"/>
      <c r="O181" s="1"/>
      <c r="P181" s="1"/>
    </row>
    <row r="182" customFormat="false" ht="15.75" hidden="false" customHeight="true" outlineLevel="0" collapsed="false">
      <c r="A182" s="1"/>
      <c r="B182" s="54"/>
      <c r="C182" s="54"/>
      <c r="D182" s="54"/>
      <c r="E182" s="54"/>
      <c r="F182" s="54"/>
      <c r="G182" s="54"/>
      <c r="H182" s="54"/>
      <c r="I182" s="67" t="str">
        <f aca="false">IF(G182="","",G182*H182)</f>
        <v/>
      </c>
      <c r="J182" s="54"/>
      <c r="K182" s="67" t="str">
        <f aca="false">IF(I182="","",I182+J182)</f>
        <v/>
      </c>
      <c r="L182" s="54"/>
      <c r="M182" s="54"/>
      <c r="N182" s="54"/>
      <c r="O182" s="1"/>
      <c r="P182" s="1"/>
    </row>
    <row r="183" customFormat="false" ht="15.75" hidden="false" customHeight="true" outlineLevel="0" collapsed="false">
      <c r="A183" s="1"/>
      <c r="B183" s="55"/>
      <c r="C183" s="55"/>
      <c r="D183" s="55"/>
      <c r="E183" s="55"/>
      <c r="F183" s="55"/>
      <c r="G183" s="55"/>
      <c r="H183" s="55"/>
      <c r="I183" s="68" t="str">
        <f aca="false">IF(G183="","",G183*H183)</f>
        <v/>
      </c>
      <c r="J183" s="55"/>
      <c r="K183" s="68" t="str">
        <f aca="false">IF(I183="","",I183+J183)</f>
        <v/>
      </c>
      <c r="L183" s="55"/>
      <c r="M183" s="55"/>
      <c r="N183" s="55"/>
      <c r="O183" s="1"/>
      <c r="P183" s="1"/>
    </row>
    <row r="184" customFormat="false" ht="15.75" hidden="false" customHeight="true" outlineLevel="0" collapsed="false">
      <c r="A184" s="1"/>
      <c r="B184" s="54"/>
      <c r="C184" s="54"/>
      <c r="D184" s="54"/>
      <c r="E184" s="54"/>
      <c r="F184" s="54"/>
      <c r="G184" s="54"/>
      <c r="H184" s="54"/>
      <c r="I184" s="67" t="str">
        <f aca="false">IF(G184="","",G184*H184)</f>
        <v/>
      </c>
      <c r="J184" s="54"/>
      <c r="K184" s="67" t="str">
        <f aca="false">IF(I184="","",I184+J184)</f>
        <v/>
      </c>
      <c r="L184" s="54"/>
      <c r="M184" s="54"/>
      <c r="N184" s="54"/>
      <c r="O184" s="1"/>
      <c r="P184" s="1"/>
    </row>
    <row r="185" customFormat="false" ht="15.75" hidden="false" customHeight="true" outlineLevel="0" collapsed="false">
      <c r="A185" s="1"/>
      <c r="B185" s="55"/>
      <c r="C185" s="55"/>
      <c r="D185" s="55"/>
      <c r="E185" s="55"/>
      <c r="F185" s="55"/>
      <c r="G185" s="55"/>
      <c r="H185" s="55"/>
      <c r="I185" s="68" t="str">
        <f aca="false">IF(G185="","",G185*H185)</f>
        <v/>
      </c>
      <c r="J185" s="55"/>
      <c r="K185" s="68" t="str">
        <f aca="false">IF(I185="","",I185+J185)</f>
        <v/>
      </c>
      <c r="L185" s="55"/>
      <c r="M185" s="55"/>
      <c r="N185" s="55"/>
      <c r="O185" s="1"/>
      <c r="P185" s="1"/>
    </row>
    <row r="186" customFormat="false" ht="15.75" hidden="false" customHeight="true" outlineLevel="0" collapsed="false">
      <c r="A186" s="1"/>
      <c r="B186" s="54"/>
      <c r="C186" s="54"/>
      <c r="D186" s="54"/>
      <c r="E186" s="54"/>
      <c r="F186" s="54"/>
      <c r="G186" s="54"/>
      <c r="H186" s="54"/>
      <c r="I186" s="67" t="str">
        <f aca="false">IF(G186="","",G186*H186)</f>
        <v/>
      </c>
      <c r="J186" s="54"/>
      <c r="K186" s="67" t="str">
        <f aca="false">IF(I186="","",I186+J186)</f>
        <v/>
      </c>
      <c r="L186" s="54"/>
      <c r="M186" s="54"/>
      <c r="N186" s="54"/>
      <c r="O186" s="1"/>
      <c r="P186" s="1"/>
    </row>
    <row r="187" customFormat="false" ht="15.75" hidden="false" customHeight="true" outlineLevel="0" collapsed="false">
      <c r="A187" s="1"/>
      <c r="B187" s="55"/>
      <c r="C187" s="55"/>
      <c r="D187" s="55"/>
      <c r="E187" s="55"/>
      <c r="F187" s="55"/>
      <c r="G187" s="55"/>
      <c r="H187" s="55"/>
      <c r="I187" s="68" t="str">
        <f aca="false">IF(G187="","",G187*H187)</f>
        <v/>
      </c>
      <c r="J187" s="55"/>
      <c r="K187" s="68" t="str">
        <f aca="false">IF(I187="","",I187+J187)</f>
        <v/>
      </c>
      <c r="L187" s="55"/>
      <c r="M187" s="55"/>
      <c r="N187" s="55"/>
      <c r="O187" s="1"/>
      <c r="P187" s="1"/>
    </row>
    <row r="188" customFormat="false" ht="15.75" hidden="false" customHeight="true" outlineLevel="0" collapsed="false">
      <c r="A188" s="1"/>
      <c r="B188" s="54"/>
      <c r="C188" s="54"/>
      <c r="D188" s="54"/>
      <c r="E188" s="54"/>
      <c r="F188" s="54"/>
      <c r="G188" s="54"/>
      <c r="H188" s="54"/>
      <c r="I188" s="67" t="str">
        <f aca="false">IF(G188="","",G188*H188)</f>
        <v/>
      </c>
      <c r="J188" s="54"/>
      <c r="K188" s="67" t="str">
        <f aca="false">IF(I188="","",I188+J188)</f>
        <v/>
      </c>
      <c r="L188" s="54"/>
      <c r="M188" s="54"/>
      <c r="N188" s="54"/>
      <c r="O188" s="1"/>
      <c r="P188" s="1"/>
    </row>
    <row r="189" customFormat="false" ht="15.75" hidden="false" customHeight="true" outlineLevel="0" collapsed="false">
      <c r="A189" s="1"/>
      <c r="B189" s="55"/>
      <c r="C189" s="55"/>
      <c r="D189" s="55"/>
      <c r="E189" s="55"/>
      <c r="F189" s="55"/>
      <c r="G189" s="55"/>
      <c r="H189" s="55"/>
      <c r="I189" s="68" t="str">
        <f aca="false">IF(G189="","",G189*H189)</f>
        <v/>
      </c>
      <c r="J189" s="55"/>
      <c r="K189" s="68" t="str">
        <f aca="false">IF(I189="","",I189+J189)</f>
        <v/>
      </c>
      <c r="L189" s="55"/>
      <c r="M189" s="55"/>
      <c r="N189" s="55"/>
      <c r="O189" s="1"/>
      <c r="P189" s="1"/>
    </row>
    <row r="190" customFormat="false" ht="15.75" hidden="false" customHeight="true" outlineLevel="0" collapsed="false">
      <c r="A190" s="1"/>
      <c r="B190" s="54"/>
      <c r="C190" s="54"/>
      <c r="D190" s="54"/>
      <c r="E190" s="54"/>
      <c r="F190" s="54"/>
      <c r="G190" s="54"/>
      <c r="H190" s="54"/>
      <c r="I190" s="67" t="str">
        <f aca="false">IF(G190="","",G190*H190)</f>
        <v/>
      </c>
      <c r="J190" s="54"/>
      <c r="K190" s="67" t="str">
        <f aca="false">IF(I190="","",I190+J190)</f>
        <v/>
      </c>
      <c r="L190" s="54"/>
      <c r="M190" s="54"/>
      <c r="N190" s="54"/>
      <c r="O190" s="1"/>
      <c r="P190" s="1"/>
    </row>
    <row r="191" customFormat="false" ht="15.75" hidden="false" customHeight="true" outlineLevel="0" collapsed="false">
      <c r="A191" s="1"/>
      <c r="B191" s="55"/>
      <c r="C191" s="55"/>
      <c r="D191" s="55"/>
      <c r="E191" s="55"/>
      <c r="F191" s="55"/>
      <c r="G191" s="55"/>
      <c r="H191" s="55"/>
      <c r="I191" s="68" t="str">
        <f aca="false">IF(G191="","",G191*H191)</f>
        <v/>
      </c>
      <c r="J191" s="55"/>
      <c r="K191" s="68" t="str">
        <f aca="false">IF(I191="","",I191+J191)</f>
        <v/>
      </c>
      <c r="L191" s="55"/>
      <c r="M191" s="55"/>
      <c r="N191" s="55"/>
      <c r="O191" s="1"/>
      <c r="P191" s="1"/>
    </row>
    <row r="192" customFormat="false" ht="15.75" hidden="false" customHeight="true" outlineLevel="0" collapsed="false">
      <c r="A192" s="1"/>
      <c r="B192" s="54"/>
      <c r="C192" s="54"/>
      <c r="D192" s="54"/>
      <c r="E192" s="54"/>
      <c r="F192" s="54"/>
      <c r="G192" s="54"/>
      <c r="H192" s="54"/>
      <c r="I192" s="67" t="str">
        <f aca="false">IF(G192="","",G192*H192)</f>
        <v/>
      </c>
      <c r="J192" s="54"/>
      <c r="K192" s="67" t="str">
        <f aca="false">IF(I192="","",I192+J192)</f>
        <v/>
      </c>
      <c r="L192" s="54"/>
      <c r="M192" s="54"/>
      <c r="N192" s="54"/>
      <c r="O192" s="1"/>
      <c r="P192" s="1"/>
    </row>
    <row r="193" customFormat="false" ht="15.75" hidden="false" customHeight="true" outlineLevel="0" collapsed="false">
      <c r="A193" s="1"/>
      <c r="B193" s="55"/>
      <c r="C193" s="55"/>
      <c r="D193" s="55"/>
      <c r="E193" s="55"/>
      <c r="F193" s="55"/>
      <c r="G193" s="55"/>
      <c r="H193" s="55"/>
      <c r="I193" s="68" t="str">
        <f aca="false">IF(G193="","",G193*H193)</f>
        <v/>
      </c>
      <c r="J193" s="55"/>
      <c r="K193" s="68" t="str">
        <f aca="false">IF(I193="","",I193+J193)</f>
        <v/>
      </c>
      <c r="L193" s="55"/>
      <c r="M193" s="55"/>
      <c r="N193" s="55"/>
      <c r="O193" s="1"/>
      <c r="P193" s="1"/>
    </row>
    <row r="194" customFormat="false" ht="15.75" hidden="false" customHeight="true" outlineLevel="0" collapsed="false">
      <c r="A194" s="1"/>
      <c r="B194" s="54"/>
      <c r="C194" s="54"/>
      <c r="D194" s="54"/>
      <c r="E194" s="54"/>
      <c r="F194" s="54"/>
      <c r="G194" s="54"/>
      <c r="H194" s="54"/>
      <c r="I194" s="67" t="str">
        <f aca="false">IF(G194="","",G194*H194)</f>
        <v/>
      </c>
      <c r="J194" s="54"/>
      <c r="K194" s="67" t="str">
        <f aca="false">IF(I194="","",I194+J194)</f>
        <v/>
      </c>
      <c r="L194" s="54"/>
      <c r="M194" s="54"/>
      <c r="N194" s="54"/>
      <c r="O194" s="1"/>
      <c r="P194" s="1"/>
    </row>
    <row r="195" customFormat="false" ht="15.75" hidden="false" customHeight="true" outlineLevel="0" collapsed="false">
      <c r="A195" s="1"/>
      <c r="B195" s="55"/>
      <c r="C195" s="55"/>
      <c r="D195" s="55"/>
      <c r="E195" s="55"/>
      <c r="F195" s="55"/>
      <c r="G195" s="55"/>
      <c r="H195" s="55"/>
      <c r="I195" s="68" t="str">
        <f aca="false">IF(G195="","",G195*H195)</f>
        <v/>
      </c>
      <c r="J195" s="55"/>
      <c r="K195" s="68" t="str">
        <f aca="false">IF(I195="","",I195+J195)</f>
        <v/>
      </c>
      <c r="L195" s="55"/>
      <c r="M195" s="55"/>
      <c r="N195" s="55"/>
      <c r="O195" s="1"/>
      <c r="P195" s="1"/>
    </row>
    <row r="196" customFormat="false" ht="15.75" hidden="false" customHeight="true" outlineLevel="0" collapsed="false">
      <c r="A196" s="1"/>
      <c r="B196" s="54"/>
      <c r="C196" s="54"/>
      <c r="D196" s="54"/>
      <c r="E196" s="54"/>
      <c r="F196" s="54"/>
      <c r="G196" s="54"/>
      <c r="H196" s="54"/>
      <c r="I196" s="67" t="str">
        <f aca="false">IF(G196="","",G196*H196)</f>
        <v/>
      </c>
      <c r="J196" s="54"/>
      <c r="K196" s="67" t="str">
        <f aca="false">IF(I196="","",I196+J196)</f>
        <v/>
      </c>
      <c r="L196" s="54"/>
      <c r="M196" s="54"/>
      <c r="N196" s="54"/>
      <c r="O196" s="1"/>
      <c r="P196" s="1"/>
    </row>
    <row r="197" customFormat="false" ht="15.75" hidden="false" customHeight="true" outlineLevel="0" collapsed="false">
      <c r="A197" s="1"/>
      <c r="B197" s="55"/>
      <c r="C197" s="55"/>
      <c r="D197" s="55"/>
      <c r="E197" s="55"/>
      <c r="F197" s="55"/>
      <c r="G197" s="55"/>
      <c r="H197" s="55"/>
      <c r="I197" s="68" t="str">
        <f aca="false">IF(G197="","",G197*H197)</f>
        <v/>
      </c>
      <c r="J197" s="55"/>
      <c r="K197" s="68" t="str">
        <f aca="false">IF(I197="","",I197+J197)</f>
        <v/>
      </c>
      <c r="L197" s="55"/>
      <c r="M197" s="55"/>
      <c r="N197" s="55"/>
      <c r="O197" s="1"/>
      <c r="P197" s="1"/>
    </row>
    <row r="198" customFormat="false" ht="15.75" hidden="false" customHeight="true" outlineLevel="0" collapsed="false">
      <c r="A198" s="1"/>
      <c r="B198" s="54"/>
      <c r="C198" s="54"/>
      <c r="D198" s="54"/>
      <c r="E198" s="54"/>
      <c r="F198" s="54"/>
      <c r="G198" s="54"/>
      <c r="H198" s="54"/>
      <c r="I198" s="67" t="str">
        <f aca="false">IF(G198="","",G198*H198)</f>
        <v/>
      </c>
      <c r="J198" s="54"/>
      <c r="K198" s="67" t="str">
        <f aca="false">IF(I198="","",I198+J198)</f>
        <v/>
      </c>
      <c r="L198" s="54"/>
      <c r="M198" s="54"/>
      <c r="N198" s="54"/>
      <c r="O198" s="1"/>
      <c r="P198" s="1"/>
    </row>
    <row r="199" customFormat="false" ht="15.75" hidden="false" customHeight="true" outlineLevel="0" collapsed="false">
      <c r="A199" s="1"/>
      <c r="B199" s="55"/>
      <c r="C199" s="55"/>
      <c r="D199" s="55"/>
      <c r="E199" s="55"/>
      <c r="F199" s="55"/>
      <c r="G199" s="55"/>
      <c r="H199" s="55"/>
      <c r="I199" s="68" t="str">
        <f aca="false">IF(G199="","",G199*H199)</f>
        <v/>
      </c>
      <c r="J199" s="55"/>
      <c r="K199" s="68" t="str">
        <f aca="false">IF(I199="","",I199+J199)</f>
        <v/>
      </c>
      <c r="L199" s="55"/>
      <c r="M199" s="55"/>
      <c r="N199" s="55"/>
      <c r="O199" s="1"/>
      <c r="P199" s="1"/>
    </row>
    <row r="200" customFormat="false" ht="15.75" hidden="false" customHeight="true" outlineLevel="0" collapsed="false">
      <c r="A200" s="1"/>
      <c r="B200" s="54"/>
      <c r="C200" s="54"/>
      <c r="D200" s="54"/>
      <c r="E200" s="54"/>
      <c r="F200" s="54"/>
      <c r="G200" s="54"/>
      <c r="H200" s="54"/>
      <c r="I200" s="67" t="str">
        <f aca="false">IF(G200="","",G200*H200)</f>
        <v/>
      </c>
      <c r="J200" s="54"/>
      <c r="K200" s="67" t="str">
        <f aca="false">IF(I200="","",I200+J200)</f>
        <v/>
      </c>
      <c r="L200" s="54"/>
      <c r="M200" s="54"/>
      <c r="N200" s="54"/>
      <c r="O200" s="1"/>
      <c r="P200" s="1"/>
    </row>
    <row r="201" customFormat="false" ht="15.75" hidden="false" customHeight="true" outlineLevel="0" collapsed="false">
      <c r="A201" s="1"/>
      <c r="B201" s="55"/>
      <c r="C201" s="55"/>
      <c r="D201" s="55"/>
      <c r="E201" s="55"/>
      <c r="F201" s="55"/>
      <c r="G201" s="55"/>
      <c r="H201" s="55"/>
      <c r="I201" s="68" t="str">
        <f aca="false">IF(G201="","",G201*H201)</f>
        <v/>
      </c>
      <c r="J201" s="55"/>
      <c r="K201" s="68" t="str">
        <f aca="false">IF(I201="","",I201+J201)</f>
        <v/>
      </c>
      <c r="L201" s="55"/>
      <c r="M201" s="55"/>
      <c r="N201" s="55"/>
      <c r="O201" s="1"/>
      <c r="P201" s="1"/>
    </row>
    <row r="202" customFormat="false" ht="15.75" hidden="false" customHeight="true" outlineLevel="0" collapsed="false">
      <c r="A202" s="1"/>
      <c r="B202" s="54"/>
      <c r="C202" s="54"/>
      <c r="D202" s="54"/>
      <c r="E202" s="54"/>
      <c r="F202" s="54"/>
      <c r="G202" s="54"/>
      <c r="H202" s="54"/>
      <c r="I202" s="67" t="str">
        <f aca="false">IF(G202="","",G202*H202)</f>
        <v/>
      </c>
      <c r="J202" s="54"/>
      <c r="K202" s="67" t="str">
        <f aca="false">IF(I202="","",I202+J202)</f>
        <v/>
      </c>
      <c r="L202" s="54"/>
      <c r="M202" s="54"/>
      <c r="N202" s="54"/>
      <c r="O202" s="1"/>
      <c r="P202" s="1"/>
    </row>
    <row r="203" customFormat="false" ht="15.75" hidden="false" customHeight="true" outlineLevel="0" collapsed="false">
      <c r="A203" s="1"/>
      <c r="B203" s="55"/>
      <c r="C203" s="55"/>
      <c r="D203" s="55"/>
      <c r="E203" s="55"/>
      <c r="F203" s="55"/>
      <c r="G203" s="55"/>
      <c r="H203" s="55"/>
      <c r="I203" s="68" t="str">
        <f aca="false">IF(G203="","",G203*H203)</f>
        <v/>
      </c>
      <c r="J203" s="55"/>
      <c r="K203" s="68" t="str">
        <f aca="false">IF(I203="","",I203+J203)</f>
        <v/>
      </c>
      <c r="L203" s="55"/>
      <c r="M203" s="55"/>
      <c r="N203" s="55"/>
      <c r="O203" s="1"/>
      <c r="P203" s="1"/>
    </row>
    <row r="204" customFormat="false" ht="15" hidden="false" customHeight="fals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customFormat="false" ht="15" hidden="false" customHeight="fals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customFormat="false" ht="15" hidden="false" customHeight="fals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customFormat="false" ht="15" hidden="false" customHeight="fals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customFormat="false" ht="15" hidden="false" customHeight="fals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customFormat="false" ht="15" hidden="false" customHeight="fals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customFormat="false" ht="15" hidden="false" customHeight="fals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customFormat="false" ht="15" hidden="false" customHeight="fals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customFormat="false" ht="15" hidden="false" customHeight="fals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customFormat="false" ht="15" hidden="false" customHeight="fals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customFormat="false" ht="15" hidden="false" customHeight="fals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customFormat="false" ht="15" hidden="false" customHeight="fals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customFormat="false" ht="15" hidden="false" customHeight="fals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customFormat="false" ht="15" hidden="false" customHeight="fals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customFormat="false" ht="15" hidden="false" customHeight="fals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customFormat="false" ht="15" hidden="false" customHeight="fals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customFormat="false" ht="15" hidden="false" customHeight="fals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customFormat="false" ht="15" hidden="false" customHeight="fals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customFormat="false" ht="15" hidden="false" customHeight="fals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customFormat="false" ht="15" hidden="false" customHeight="fals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customFormat="false" ht="15" hidden="false" customHeight="fals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customFormat="false" ht="15" hidden="false" customHeight="fals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customFormat="false" ht="15" hidden="false" customHeight="fals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customFormat="false" ht="15" hidden="false" customHeight="fals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customFormat="false" ht="15" hidden="false" customHeight="fals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customFormat="false" ht="15" hidden="false" customHeight="fals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customFormat="false" ht="15" hidden="false" customHeight="fals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customFormat="false" ht="15" hidden="false" customHeight="fals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customFormat="false" ht="15" hidden="false" customHeight="fals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customFormat="false" ht="15" hidden="false" customHeight="fals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customFormat="false" ht="15" hidden="false" customHeight="fals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customFormat="false" ht="15" hidden="false" customHeight="fals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customFormat="false" ht="15" hidden="false" customHeight="fals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customFormat="false" ht="15" hidden="false" customHeight="fals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customFormat="false" ht="15" hidden="false" customHeight="fals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customFormat="false" ht="15" hidden="false" customHeight="fals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customFormat="false" ht="15" hidden="false" customHeight="fals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customFormat="false" ht="15" hidden="false" customHeight="fals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customFormat="false" ht="15" hidden="false" customHeight="fals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customFormat="false" ht="15" hidden="false" customHeight="fals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customFormat="false" ht="15" hidden="false" customHeight="fals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customFormat="false" ht="15" hidden="false" customHeight="fals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customFormat="false" ht="15" hidden="false" customHeight="fals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customFormat="false" ht="15" hidden="false" customHeight="fals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customFormat="false" ht="15" hidden="false" customHeight="fals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customFormat="false" ht="15" hidden="false" customHeight="fals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customFormat="false" ht="15" hidden="false" customHeight="fals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customFormat="false" ht="15" hidden="false" customHeight="fals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customFormat="false" ht="15" hidden="false" customHeight="fals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customFormat="false" ht="15" hidden="false" customHeight="fals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customFormat="false" ht="15" hidden="false" customHeight="fals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customFormat="false" ht="15" hidden="false" customHeight="fals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customFormat="false" ht="15" hidden="false" customHeight="fals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customFormat="false" ht="15" hidden="false" customHeight="fals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customFormat="false" ht="15" hidden="false" customHeight="fals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customFormat="false" ht="15" hidden="false" customHeight="fals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customFormat="false" ht="15" hidden="false" customHeight="fals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customFormat="false" ht="15" hidden="false" customHeight="fals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customFormat="false" ht="15" hidden="false" customHeight="fals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customFormat="false" ht="15" hidden="false" customHeight="fals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customFormat="false" ht="15" hidden="false" customHeight="fals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customFormat="false" ht="15" hidden="false" customHeight="fals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customFormat="false" ht="15" hidden="false" customHeight="fals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customFormat="false" ht="15" hidden="false" customHeight="fals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customFormat="false" ht="15" hidden="false" customHeight="fals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customFormat="false" ht="15" hidden="false" customHeight="fals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customFormat="false" ht="15" hidden="false" customHeight="fals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customFormat="false" ht="15" hidden="false" customHeight="fals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customFormat="false" ht="15" hidden="false" customHeight="fals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customFormat="false" ht="15" hidden="false" customHeight="fals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customFormat="false" ht="15" hidden="false" customHeight="fals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customFormat="false" ht="15" hidden="false" customHeight="fals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customFormat="false" ht="15" hidden="false" customHeight="fals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customFormat="false" ht="15" hidden="false" customHeight="false" outlineLevel="0" collapsed="false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customFormat="false" ht="15" hidden="false" customHeight="false" outlineLevel="0" collapsed="false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customFormat="false" ht="15" hidden="false" customHeight="false" outlineLevel="0" collapsed="false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customFormat="false" ht="15" hidden="false" customHeight="false" outlineLevel="0" collapsed="false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customFormat="false" ht="15" hidden="false" customHeight="false" outlineLevel="0" collapsed="false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customFormat="false" ht="15" hidden="false" customHeight="false" outlineLevel="0" collapsed="false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customFormat="false" ht="15" hidden="false" customHeight="false" outlineLevel="0" collapsed="false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customFormat="false" ht="15" hidden="false" customHeight="false" outlineLevel="0" collapsed="false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customFormat="false" ht="15" hidden="false" customHeight="false" outlineLevel="0" collapsed="false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customFormat="false" ht="15" hidden="false" customHeight="false" outlineLevel="0" collapsed="false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customFormat="false" ht="15" hidden="false" customHeight="false" outlineLevel="0" collapsed="false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customFormat="false" ht="15" hidden="false" customHeight="false" outlineLevel="0" collapsed="false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customFormat="false" ht="15" hidden="false" customHeight="false" outlineLevel="0" collapsed="false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customFormat="false" ht="15" hidden="false" customHeight="false" outlineLevel="0" collapsed="false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customFormat="false" ht="15" hidden="false" customHeight="fals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customFormat="false" ht="15" hidden="false" customHeight="fals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customFormat="false" ht="15" hidden="false" customHeight="fals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customFormat="false" ht="15" hidden="false" customHeight="fals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customFormat="false" ht="15" hidden="false" customHeight="fals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customFormat="false" ht="15" hidden="false" customHeight="fals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customFormat="false" ht="15" hidden="false" customHeight="false" outlineLevel="0" collapsed="false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customFormat="false" ht="15" hidden="false" customHeight="fals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customFormat="false" ht="15" hidden="false" customHeight="false" outlineLevel="0" collapsed="false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customFormat="false" ht="15" hidden="false" customHeight="false" outlineLevel="0" collapsed="false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customFormat="false" ht="15" hidden="false" customHeight="false" outlineLevel="0" collapsed="false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customFormat="false" ht="15" hidden="false" customHeight="false" outlineLevel="0" collapsed="false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customFormat="false" ht="15" hidden="false" customHeight="false" outlineLevel="0" collapsed="false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customFormat="false" ht="15" hidden="false" customHeight="false" outlineLevel="0" collapsed="false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customFormat="false" ht="15" hidden="false" customHeight="false" outlineLevel="0" collapsed="false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customFormat="false" ht="15" hidden="false" customHeight="false" outlineLevel="0" collapsed="false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customFormat="false" ht="15" hidden="false" customHeight="false" outlineLevel="0" collapsed="false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customFormat="false" ht="15" hidden="false" customHeight="false" outlineLevel="0" collapsed="false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customFormat="false" ht="15" hidden="false" customHeight="false" outlineLevel="0" collapsed="false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customFormat="false" ht="15" hidden="false" customHeight="false" outlineLevel="0" collapsed="false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customFormat="false" ht="15" hidden="false" customHeight="false" outlineLevel="0" collapsed="false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customFormat="false" ht="15" hidden="false" customHeight="false" outlineLevel="0" collapsed="false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customFormat="false" ht="15" hidden="false" customHeight="false" outlineLevel="0" collapsed="false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customFormat="false" ht="15" hidden="false" customHeight="false" outlineLevel="0" collapsed="false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customFormat="false" ht="15" hidden="false" customHeight="false" outlineLevel="0" collapsed="false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customFormat="false" ht="15" hidden="false" customHeight="false" outlineLevel="0" collapsed="false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customFormat="false" ht="15" hidden="false" customHeight="false" outlineLevel="0" collapsed="false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customFormat="false" ht="15" hidden="false" customHeight="false" outlineLevel="0" collapsed="false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customFormat="false" ht="15" hidden="false" customHeight="false" outlineLevel="0" collapsed="false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customFormat="false" ht="15" hidden="false" customHeight="false" outlineLevel="0" collapsed="false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customFormat="false" ht="15" hidden="false" customHeight="false" outlineLevel="0" collapsed="false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customFormat="false" ht="15" hidden="false" customHeight="false" outlineLevel="0" collapsed="false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customFormat="false" ht="15" hidden="false" customHeight="false" outlineLevel="0" collapsed="false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customFormat="false" ht="15" hidden="false" customHeight="false" outlineLevel="0" collapsed="false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customFormat="false" ht="15" hidden="false" customHeight="false" outlineLevel="0" collapsed="false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customFormat="false" ht="15" hidden="false" customHeight="false" outlineLevel="0" collapsed="false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customFormat="false" ht="15" hidden="false" customHeight="false" outlineLevel="0" collapsed="false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customFormat="false" ht="15" hidden="false" customHeight="false" outlineLevel="0" collapsed="false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customFormat="false" ht="15" hidden="false" customHeight="false" outlineLevel="0" collapsed="false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customFormat="false" ht="15" hidden="false" customHeight="false" outlineLevel="0" collapsed="false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customFormat="false" ht="15" hidden="false" customHeight="false" outlineLevel="0" collapsed="false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customFormat="false" ht="15" hidden="false" customHeight="false" outlineLevel="0" collapsed="false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customFormat="false" ht="15" hidden="false" customHeight="false" outlineLevel="0" collapsed="false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customFormat="false" ht="15" hidden="false" customHeight="false" outlineLevel="0" collapsed="false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customFormat="false" ht="15" hidden="false" customHeight="false" outlineLevel="0" collapsed="false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customFormat="false" ht="15" hidden="false" customHeight="false" outlineLevel="0" collapsed="false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customFormat="false" ht="15" hidden="false" customHeight="false" outlineLevel="0" collapsed="false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customFormat="false" ht="15" hidden="false" customHeight="false" outlineLevel="0" collapsed="false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customFormat="false" ht="15" hidden="false" customHeight="false" outlineLevel="0" collapsed="false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customFormat="false" ht="15" hidden="false" customHeight="false" outlineLevel="0" collapsed="false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customFormat="false" ht="15" hidden="false" customHeight="false" outlineLevel="0" collapsed="false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customFormat="false" ht="15" hidden="false" customHeight="false" outlineLevel="0" collapsed="false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customFormat="false" ht="15" hidden="false" customHeight="false" outlineLevel="0" collapsed="false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customFormat="false" ht="15" hidden="false" customHeight="false" outlineLevel="0" collapsed="false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customFormat="false" ht="15" hidden="false" customHeight="false" outlineLevel="0" collapsed="false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customFormat="false" ht="15" hidden="false" customHeight="false" outlineLevel="0" collapsed="false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customFormat="false" ht="15" hidden="false" customHeight="false" outlineLevel="0" collapsed="false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customFormat="false" ht="15" hidden="false" customHeight="false" outlineLevel="0" collapsed="false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customFormat="false" ht="15" hidden="false" customHeight="false" outlineLevel="0" collapsed="false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customFormat="false" ht="15" hidden="false" customHeight="false" outlineLevel="0" collapsed="false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customFormat="false" ht="15" hidden="false" customHeight="false" outlineLevel="0" collapsed="false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customFormat="false" ht="15" hidden="false" customHeight="false" outlineLevel="0" collapsed="false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customFormat="false" ht="15" hidden="false" customHeight="false" outlineLevel="0" collapsed="false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customFormat="false" ht="15" hidden="false" customHeight="false" outlineLevel="0" collapsed="false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customFormat="false" ht="15" hidden="false" customHeight="false" outlineLevel="0" collapsed="false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customFormat="false" ht="15" hidden="false" customHeight="false" outlineLevel="0" collapsed="false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customFormat="false" ht="15" hidden="false" customHeight="false" outlineLevel="0" collapsed="false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customFormat="false" ht="15" hidden="false" customHeight="false" outlineLevel="0" collapsed="false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customFormat="false" ht="15" hidden="false" customHeight="false" outlineLevel="0" collapsed="false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customFormat="false" ht="15" hidden="false" customHeight="false" outlineLevel="0" collapsed="false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customFormat="false" ht="15" hidden="false" customHeight="false" outlineLevel="0" collapsed="false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customFormat="false" ht="15" hidden="false" customHeight="false" outlineLevel="0" collapsed="false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customFormat="false" ht="15" hidden="false" customHeight="false" outlineLevel="0" collapsed="false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customFormat="false" ht="15" hidden="false" customHeight="false" outlineLevel="0" collapsed="false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customFormat="false" ht="15" hidden="false" customHeight="false" outlineLevel="0" collapsed="false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customFormat="false" ht="15" hidden="false" customHeight="false" outlineLevel="0" collapsed="false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customFormat="false" ht="15" hidden="false" customHeight="false" outlineLevel="0" collapsed="false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customFormat="false" ht="15" hidden="false" customHeight="false" outlineLevel="0" collapsed="false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customFormat="false" ht="15" hidden="false" customHeight="false" outlineLevel="0" collapsed="false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customFormat="false" ht="15" hidden="false" customHeight="false" outlineLevel="0" collapsed="false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customFormat="false" ht="15" hidden="false" customHeight="false" outlineLevel="0" collapsed="false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customFormat="false" ht="15" hidden="false" customHeight="false" outlineLevel="0" collapsed="false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customFormat="false" ht="15" hidden="false" customHeight="false" outlineLevel="0" collapsed="false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customFormat="false" ht="15" hidden="false" customHeight="false" outlineLevel="0" collapsed="false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customFormat="false" ht="15" hidden="false" customHeight="false" outlineLevel="0" collapsed="false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customFormat="false" ht="15" hidden="false" customHeight="false" outlineLevel="0" collapsed="false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customFormat="false" ht="15" hidden="false" customHeight="false" outlineLevel="0" collapsed="false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customFormat="false" ht="15" hidden="false" customHeight="false" outlineLevel="0" collapsed="false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customFormat="false" ht="15" hidden="false" customHeight="false" outlineLevel="0" collapsed="false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customFormat="false" ht="15" hidden="false" customHeight="false" outlineLevel="0" collapsed="false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customFormat="false" ht="15" hidden="false" customHeight="false" outlineLevel="0" collapsed="false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customFormat="false" ht="15" hidden="false" customHeight="false" outlineLevel="0" collapsed="false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customFormat="false" ht="15" hidden="false" customHeight="false" outlineLevel="0" collapsed="false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customFormat="false" ht="15" hidden="false" customHeight="false" outlineLevel="0" collapsed="false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customFormat="false" ht="15" hidden="false" customHeight="false" outlineLevel="0" collapsed="false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customFormat="false" ht="15" hidden="false" customHeight="false" outlineLevel="0" collapsed="false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customFormat="false" ht="15" hidden="false" customHeight="false" outlineLevel="0" collapsed="false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customFormat="false" ht="15" hidden="false" customHeight="false" outlineLevel="0" collapsed="false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customFormat="false" ht="15" hidden="false" customHeight="false" outlineLevel="0" collapsed="false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customFormat="false" ht="15" hidden="false" customHeight="false" outlineLevel="0" collapsed="false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customFormat="false" ht="15" hidden="false" customHeight="false" outlineLevel="0" collapsed="false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customFormat="false" ht="15" hidden="false" customHeight="false" outlineLevel="0" collapsed="false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customFormat="false" ht="15" hidden="false" customHeight="false" outlineLevel="0" collapsed="false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customFormat="false" ht="15" hidden="false" customHeight="false" outlineLevel="0" collapsed="false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customFormat="false" ht="15" hidden="false" customHeight="false" outlineLevel="0" collapsed="false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customFormat="false" ht="15" hidden="false" customHeight="false" outlineLevel="0" collapsed="false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customFormat="false" ht="15" hidden="false" customHeight="false" outlineLevel="0" collapsed="false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customFormat="false" ht="15" hidden="false" customHeight="false" outlineLevel="0" collapsed="false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customFormat="false" ht="15" hidden="false" customHeight="false" outlineLevel="0" collapsed="false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customFormat="false" ht="15" hidden="false" customHeight="false" outlineLevel="0" collapsed="false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customFormat="false" ht="15" hidden="false" customHeight="false" outlineLevel="0" collapsed="false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customFormat="false" ht="15" hidden="false" customHeight="false" outlineLevel="0" collapsed="false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customFormat="false" ht="15" hidden="false" customHeight="false" outlineLevel="0" collapsed="false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customFormat="false" ht="15" hidden="false" customHeight="false" outlineLevel="0" collapsed="false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customFormat="false" ht="15" hidden="false" customHeight="false" outlineLevel="0" collapsed="false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customFormat="false" ht="15" hidden="false" customHeight="false" outlineLevel="0" collapsed="false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customFormat="false" ht="15" hidden="false" customHeight="false" outlineLevel="0" collapsed="false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customFormat="false" ht="15" hidden="false" customHeight="false" outlineLevel="0" collapsed="false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customFormat="false" ht="15" hidden="false" customHeight="false" outlineLevel="0" collapsed="false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customFormat="false" ht="15" hidden="false" customHeight="false" outlineLevel="0" collapsed="false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customFormat="false" ht="15" hidden="false" customHeight="false" outlineLevel="0" collapsed="false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customFormat="false" ht="15" hidden="false" customHeight="false" outlineLevel="0" collapsed="false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customFormat="false" ht="15" hidden="false" customHeight="false" outlineLevel="0" collapsed="false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customFormat="false" ht="15" hidden="false" customHeight="false" outlineLevel="0" collapsed="false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customFormat="false" ht="15" hidden="false" customHeight="false" outlineLevel="0" collapsed="false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customFormat="false" ht="15" hidden="false" customHeight="false" outlineLevel="0" collapsed="false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customFormat="false" ht="15" hidden="false" customHeight="false" outlineLevel="0" collapsed="false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customFormat="false" ht="15" hidden="false" customHeight="false" outlineLevel="0" collapsed="false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customFormat="false" ht="15" hidden="false" customHeight="false" outlineLevel="0" collapsed="false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customFormat="false" ht="15" hidden="false" customHeight="false" outlineLevel="0" collapsed="false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customFormat="false" ht="15" hidden="false" customHeight="false" outlineLevel="0" collapsed="false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customFormat="false" ht="15" hidden="false" customHeight="false" outlineLevel="0" collapsed="false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customFormat="false" ht="15" hidden="false" customHeight="false" outlineLevel="0" collapsed="false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customFormat="false" ht="15" hidden="false" customHeight="false" outlineLevel="0" collapsed="false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customFormat="false" ht="15" hidden="false" customHeight="false" outlineLevel="0" collapsed="false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customFormat="false" ht="15" hidden="false" customHeight="false" outlineLevel="0" collapsed="false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customFormat="false" ht="15" hidden="false" customHeight="false" outlineLevel="0" collapsed="false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customFormat="false" ht="15" hidden="false" customHeight="false" outlineLevel="0" collapsed="false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customFormat="false" ht="15" hidden="false" customHeight="false" outlineLevel="0" collapsed="false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customFormat="false" ht="15" hidden="false" customHeight="false" outlineLevel="0" collapsed="false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customFormat="false" ht="15" hidden="false" customHeight="false" outlineLevel="0" collapsed="false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customFormat="false" ht="15" hidden="false" customHeight="false" outlineLevel="0" collapsed="false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customFormat="false" ht="15" hidden="false" customHeight="false" outlineLevel="0" collapsed="false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customFormat="false" ht="15" hidden="false" customHeight="false" outlineLevel="0" collapsed="false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customFormat="false" ht="15" hidden="false" customHeight="false" outlineLevel="0" collapsed="false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customFormat="false" ht="15" hidden="false" customHeight="false" outlineLevel="0" collapsed="false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customFormat="false" ht="15" hidden="false" customHeight="false" outlineLevel="0" collapsed="false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customFormat="false" ht="15" hidden="false" customHeight="false" outlineLevel="0" collapsed="false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customFormat="false" ht="15" hidden="false" customHeight="false" outlineLevel="0" collapsed="false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customFormat="false" ht="15" hidden="false" customHeight="false" outlineLevel="0" collapsed="false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customFormat="false" ht="15" hidden="false" customHeight="false" outlineLevel="0" collapsed="false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customFormat="false" ht="15" hidden="false" customHeight="false" outlineLevel="0" collapsed="false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customFormat="false" ht="15" hidden="false" customHeight="false" outlineLevel="0" collapsed="false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customFormat="false" ht="15" hidden="false" customHeight="false" outlineLevel="0" collapsed="false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customFormat="false" ht="15" hidden="false" customHeight="false" outlineLevel="0" collapsed="false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customFormat="false" ht="15" hidden="false" customHeight="false" outlineLevel="0" collapsed="false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customFormat="false" ht="15" hidden="false" customHeight="false" outlineLevel="0" collapsed="false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customFormat="false" ht="15" hidden="false" customHeight="false" outlineLevel="0" collapsed="false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customFormat="false" ht="15" hidden="false" customHeight="false" outlineLevel="0" collapsed="false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customFormat="false" ht="15" hidden="false" customHeight="false" outlineLevel="0" collapsed="false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customFormat="false" ht="15" hidden="false" customHeight="false" outlineLevel="0" collapsed="false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customFormat="false" ht="15" hidden="false" customHeight="false" outlineLevel="0" collapsed="false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customFormat="false" ht="15" hidden="false" customHeight="false" outlineLevel="0" collapsed="false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customFormat="false" ht="15" hidden="false" customHeight="false" outlineLevel="0" collapsed="false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customFormat="false" ht="15" hidden="false" customHeight="false" outlineLevel="0" collapsed="false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customFormat="false" ht="15" hidden="false" customHeight="false" outlineLevel="0" collapsed="false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customFormat="false" ht="15" hidden="false" customHeight="false" outlineLevel="0" collapsed="false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customFormat="false" ht="15" hidden="false" customHeight="false" outlineLevel="0" collapsed="false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customFormat="false" ht="15" hidden="false" customHeight="false" outlineLevel="0" collapsed="false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customFormat="false" ht="15" hidden="false" customHeight="false" outlineLevel="0" collapsed="false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customFormat="false" ht="15" hidden="false" customHeight="false" outlineLevel="0" collapsed="false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customFormat="false" ht="15" hidden="false" customHeight="false" outlineLevel="0" collapsed="false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customFormat="false" ht="15" hidden="false" customHeight="false" outlineLevel="0" collapsed="false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customFormat="false" ht="15" hidden="false" customHeight="false" outlineLevel="0" collapsed="false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customFormat="false" ht="15" hidden="false" customHeight="false" outlineLevel="0" collapsed="false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customFormat="false" ht="15" hidden="false" customHeight="false" outlineLevel="0" collapsed="false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customFormat="false" ht="15" hidden="false" customHeight="false" outlineLevel="0" collapsed="false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customFormat="false" ht="15" hidden="false" customHeight="false" outlineLevel="0" collapsed="false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customFormat="false" ht="15" hidden="false" customHeight="false" outlineLevel="0" collapsed="false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customFormat="false" ht="15" hidden="false" customHeight="false" outlineLevel="0" collapsed="false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customFormat="false" ht="15" hidden="false" customHeight="false" outlineLevel="0" collapsed="false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customFormat="false" ht="15" hidden="false" customHeight="false" outlineLevel="0" collapsed="false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customFormat="false" ht="15" hidden="false" customHeight="false" outlineLevel="0" collapsed="false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customFormat="false" ht="15" hidden="false" customHeight="false" outlineLevel="0" collapsed="false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customFormat="false" ht="15" hidden="false" customHeight="false" outlineLevel="0" collapsed="false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customFormat="false" ht="15" hidden="false" customHeight="false" outlineLevel="0" collapsed="false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customFormat="false" ht="15" hidden="false" customHeight="false" outlineLevel="0" collapsed="false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customFormat="false" ht="15" hidden="false" customHeight="false" outlineLevel="0" collapsed="false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customFormat="false" ht="15" hidden="false" customHeight="false" outlineLevel="0" collapsed="false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customFormat="false" ht="15" hidden="false" customHeight="false" outlineLevel="0" collapsed="false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customFormat="false" ht="15" hidden="false" customHeight="false" outlineLevel="0" collapsed="false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customFormat="false" ht="15" hidden="false" customHeight="false" outlineLevel="0" collapsed="false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customFormat="false" ht="15" hidden="false" customHeight="false" outlineLevel="0" collapsed="false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customFormat="false" ht="15" hidden="false" customHeight="false" outlineLevel="0" collapsed="false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customFormat="false" ht="15" hidden="false" customHeight="false" outlineLevel="0" collapsed="false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customFormat="false" ht="15" hidden="false" customHeight="false" outlineLevel="0" collapsed="false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customFormat="false" ht="15" hidden="false" customHeight="false" outlineLevel="0" collapsed="false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customFormat="false" ht="15" hidden="false" customHeight="false" outlineLevel="0" collapsed="false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customFormat="false" ht="15" hidden="false" customHeight="false" outlineLevel="0" collapsed="false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customFormat="false" ht="15" hidden="false" customHeight="false" outlineLevel="0" collapsed="false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customFormat="false" ht="15" hidden="false" customHeight="false" outlineLevel="0" collapsed="false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customFormat="false" ht="15" hidden="false" customHeight="false" outlineLevel="0" collapsed="false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customFormat="false" ht="15" hidden="false" customHeight="false" outlineLevel="0" collapsed="false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customFormat="false" ht="15" hidden="false" customHeight="false" outlineLevel="0" collapsed="false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customFormat="false" ht="15" hidden="false" customHeight="false" outlineLevel="0" collapsed="false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customFormat="false" ht="15" hidden="false" customHeight="false" outlineLevel="0" collapsed="false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customFormat="false" ht="15" hidden="false" customHeight="false" outlineLevel="0" collapsed="false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customFormat="false" ht="15" hidden="false" customHeight="false" outlineLevel="0" collapsed="false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customFormat="false" ht="15" hidden="false" customHeight="false" outlineLevel="0" collapsed="false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customFormat="false" ht="15" hidden="false" customHeight="false" outlineLevel="0" collapsed="false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1">
    <mergeCell ref="B1:N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CAF50"/>
    <pageSetUpPr fitToPage="false"/>
  </sheetPr>
  <dimension ref="A1:T2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3"/>
    <col collapsed="false" customWidth="true" hidden="false" outlineLevel="0" max="3" min="3" style="0" width="10"/>
    <col collapsed="false" customWidth="true" hidden="false" outlineLevel="0" max="4" min="4" style="0" width="24"/>
    <col collapsed="false" customWidth="true" hidden="false" outlineLevel="0" max="15" min="5" style="0" width="14"/>
    <col collapsed="false" customWidth="true" hidden="false" outlineLevel="0" max="16" min="16" style="0" width="2"/>
  </cols>
  <sheetData>
    <row r="1" customFormat="false" ht="27.75" hidden="false" customHeight="true" outlineLevel="0" collapsed="false">
      <c r="A1" s="1"/>
      <c r="B1" s="35" t="s">
        <v>109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1"/>
      <c r="Q1" s="1"/>
      <c r="R1" s="1"/>
    </row>
    <row r="2" customFormat="false" ht="7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customFormat="false" ht="21.75" hidden="false" customHeight="true" outlineLevel="0" collapsed="false">
      <c r="A3" s="1"/>
      <c r="B3" s="60" t="s">
        <v>110</v>
      </c>
      <c r="C3" s="60" t="s">
        <v>111</v>
      </c>
      <c r="D3" s="60" t="s">
        <v>24</v>
      </c>
      <c r="E3" s="60" t="s">
        <v>23</v>
      </c>
      <c r="F3" s="60" t="s">
        <v>112</v>
      </c>
      <c r="G3" s="60" t="s">
        <v>113</v>
      </c>
      <c r="H3" s="60" t="s">
        <v>114</v>
      </c>
      <c r="I3" s="60" t="s">
        <v>115</v>
      </c>
      <c r="J3" s="60" t="s">
        <v>116</v>
      </c>
      <c r="K3" s="60" t="s">
        <v>117</v>
      </c>
      <c r="L3" s="60" t="s">
        <v>118</v>
      </c>
      <c r="M3" s="60" t="s">
        <v>119</v>
      </c>
      <c r="N3" s="60" t="s">
        <v>120</v>
      </c>
      <c r="O3" s="60" t="s">
        <v>121</v>
      </c>
      <c r="P3" s="60" t="s">
        <v>122</v>
      </c>
      <c r="Q3" s="60" t="s">
        <v>123</v>
      </c>
      <c r="R3" s="60" t="s">
        <v>124</v>
      </c>
      <c r="S3" s="60" t="s">
        <v>125</v>
      </c>
      <c r="T3" s="60" t="s">
        <v>83</v>
      </c>
    </row>
    <row r="4" customFormat="false" ht="16.5" hidden="false" customHeight="true" outlineLevel="0" collapsed="false">
      <c r="A4" s="1"/>
      <c r="B4" s="39" t="s">
        <v>126</v>
      </c>
      <c r="C4" s="39" t="s">
        <v>127</v>
      </c>
      <c r="D4" s="39" t="s">
        <v>73</v>
      </c>
      <c r="E4" s="69" t="s">
        <v>72</v>
      </c>
      <c r="F4" s="70" t="n">
        <v>30</v>
      </c>
      <c r="G4" s="71" t="n">
        <v>0.9</v>
      </c>
      <c r="H4" s="42" t="str">
        <f aca="false">IF(MONTH(C4)=1,F4*G4,"")</f>
        <v/>
      </c>
      <c r="I4" s="42" t="str">
        <f aca="false">IF(MONTH(C4)=2,F4*G4,"")</f>
        <v/>
      </c>
      <c r="J4" s="42" t="str">
        <f aca="false">IF(MONTH(C4)=3,F4*G4,"")</f>
        <v/>
      </c>
      <c r="K4" s="42" t="n">
        <f aca="false">IF(MONTH(C4)=4,F4*G4,"")</f>
        <v>27</v>
      </c>
      <c r="L4" s="42" t="str">
        <f aca="false">IF(MONTH(C4)=5,F4*G4,"")</f>
        <v/>
      </c>
      <c r="M4" s="42" t="str">
        <f aca="false">IF(MONTH(C4)=6,F4*G4,"")</f>
        <v/>
      </c>
      <c r="N4" s="42" t="str">
        <f aca="false">IF(MONTH(C4)=7,F4*G4,"")</f>
        <v/>
      </c>
      <c r="O4" s="42" t="str">
        <f aca="false">IF(MONTH(C4)=8,F4*G4,"")</f>
        <v/>
      </c>
      <c r="P4" s="42" t="str">
        <f aca="false">IF(MONTH(C4)=9,F4*G4,"")</f>
        <v/>
      </c>
      <c r="Q4" s="42" t="str">
        <f aca="false">IF(MONTH(C4)=10,F4*G4,"")</f>
        <v/>
      </c>
      <c r="R4" s="42" t="str">
        <f aca="false">IF(MONTH(C4)=11,F4*G4,"")</f>
        <v/>
      </c>
      <c r="S4" s="42" t="str">
        <f aca="false">IF(MONTH(C4)=12,F4*G4,"")</f>
        <v/>
      </c>
      <c r="T4" s="72" t="n">
        <f aca="false">F4*G4</f>
        <v>27</v>
      </c>
    </row>
    <row r="5" customFormat="false" ht="16.5" hidden="false" customHeight="true" outlineLevel="0" collapsed="false">
      <c r="A5" s="1"/>
      <c r="B5" s="47" t="s">
        <v>98</v>
      </c>
      <c r="C5" s="47" t="s">
        <v>128</v>
      </c>
      <c r="D5" s="47" t="s">
        <v>43</v>
      </c>
      <c r="E5" s="73" t="s">
        <v>42</v>
      </c>
      <c r="F5" s="74" t="n">
        <v>10</v>
      </c>
      <c r="G5" s="75" t="n">
        <v>0.25</v>
      </c>
      <c r="H5" s="50" t="str">
        <f aca="false">IF(MONTH(C5)=1,F5*G5,"")</f>
        <v/>
      </c>
      <c r="I5" s="50" t="str">
        <f aca="false">IF(MONTH(C5)=2,F5*G5,"")</f>
        <v/>
      </c>
      <c r="J5" s="50" t="str">
        <f aca="false">IF(MONTH(C5)=3,F5*G5,"")</f>
        <v/>
      </c>
      <c r="K5" s="50" t="str">
        <f aca="false">IF(MONTH(C5)=4,F5*G5,"")</f>
        <v/>
      </c>
      <c r="L5" s="50" t="str">
        <f aca="false">IF(MONTH(C5)=5,F5*G5,"")</f>
        <v/>
      </c>
      <c r="M5" s="50" t="n">
        <f aca="false">IF(MONTH(C5)=6,F5*G5,"")</f>
        <v>2.5</v>
      </c>
      <c r="N5" s="50" t="str">
        <f aca="false">IF(MONTH(C5)=7,F5*G5,"")</f>
        <v/>
      </c>
      <c r="O5" s="50" t="str">
        <f aca="false">IF(MONTH(C5)=8,F5*G5,"")</f>
        <v/>
      </c>
      <c r="P5" s="50" t="str">
        <f aca="false">IF(MONTH(C5)=9,F5*G5,"")</f>
        <v/>
      </c>
      <c r="Q5" s="50" t="str">
        <f aca="false">IF(MONTH(C5)=10,F5*G5,"")</f>
        <v/>
      </c>
      <c r="R5" s="50" t="str">
        <f aca="false">IF(MONTH(C5)=11,F5*G5,"")</f>
        <v/>
      </c>
      <c r="S5" s="50" t="str">
        <f aca="false">IF(MONTH(C5)=12,F5*G5,"")</f>
        <v/>
      </c>
      <c r="T5" s="76" t="n">
        <f aca="false">F5*G5</f>
        <v>2.5</v>
      </c>
    </row>
    <row r="6" customFormat="false" ht="16.5" hidden="false" customHeight="true" outlineLevel="0" collapsed="false">
      <c r="A6" s="1"/>
      <c r="B6" s="39" t="s">
        <v>129</v>
      </c>
      <c r="C6" s="39" t="s">
        <v>130</v>
      </c>
      <c r="D6" s="39" t="s">
        <v>43</v>
      </c>
      <c r="E6" s="69" t="s">
        <v>42</v>
      </c>
      <c r="F6" s="70" t="n">
        <v>10</v>
      </c>
      <c r="G6" s="71" t="n">
        <v>0.25</v>
      </c>
      <c r="H6" s="42" t="str">
        <f aca="false">IF(MONTH(C6)=1,F6*G6,"")</f>
        <v/>
      </c>
      <c r="I6" s="42" t="str">
        <f aca="false">IF(MONTH(C6)=2,F6*G6,"")</f>
        <v/>
      </c>
      <c r="J6" s="42" t="str">
        <f aca="false">IF(MONTH(C6)=3,F6*G6,"")</f>
        <v/>
      </c>
      <c r="K6" s="42" t="str">
        <f aca="false">IF(MONTH(C6)=4,F6*G6,"")</f>
        <v/>
      </c>
      <c r="L6" s="42" t="str">
        <f aca="false">IF(MONTH(C6)=5,F6*G6,"")</f>
        <v/>
      </c>
      <c r="M6" s="42" t="str">
        <f aca="false">IF(MONTH(C6)=6,F6*G6,"")</f>
        <v/>
      </c>
      <c r="N6" s="42" t="str">
        <f aca="false">IF(MONTH(C6)=7,F6*G6,"")</f>
        <v/>
      </c>
      <c r="O6" s="42" t="str">
        <f aca="false">IF(MONTH(C6)=8,F6*G6,"")</f>
        <v/>
      </c>
      <c r="P6" s="42" t="n">
        <f aca="false">IF(MONTH(C6)=9,F6*G6,"")</f>
        <v>2.5</v>
      </c>
      <c r="Q6" s="42" t="str">
        <f aca="false">IF(MONTH(C6)=10,F6*G6,"")</f>
        <v/>
      </c>
      <c r="R6" s="42" t="str">
        <f aca="false">IF(MONTH(C6)=11,F6*G6,"")</f>
        <v/>
      </c>
      <c r="S6" s="42" t="str">
        <f aca="false">IF(MONTH(C6)=12,F6*G6,"")</f>
        <v/>
      </c>
      <c r="T6" s="72" t="n">
        <f aca="false">F6*G6</f>
        <v>2.5</v>
      </c>
    </row>
    <row r="7" customFormat="false" ht="16.5" hidden="false" customHeight="true" outlineLevel="0" collapsed="false">
      <c r="A7" s="1"/>
      <c r="B7" s="47" t="s">
        <v>106</v>
      </c>
      <c r="C7" s="47" t="s">
        <v>131</v>
      </c>
      <c r="D7" s="47" t="s">
        <v>43</v>
      </c>
      <c r="E7" s="73" t="s">
        <v>42</v>
      </c>
      <c r="F7" s="74" t="n">
        <v>10</v>
      </c>
      <c r="G7" s="75" t="n">
        <v>0.25</v>
      </c>
      <c r="H7" s="50" t="str">
        <f aca="false">IF(MONTH(C7)=1,F7*G7,"")</f>
        <v/>
      </c>
      <c r="I7" s="50" t="str">
        <f aca="false">IF(MONTH(C7)=2,F7*G7,"")</f>
        <v/>
      </c>
      <c r="J7" s="50" t="str">
        <f aca="false">IF(MONTH(C7)=3,F7*G7,"")</f>
        <v/>
      </c>
      <c r="K7" s="50" t="str">
        <f aca="false">IF(MONTH(C7)=4,F7*G7,"")</f>
        <v/>
      </c>
      <c r="L7" s="50" t="str">
        <f aca="false">IF(MONTH(C7)=5,F7*G7,"")</f>
        <v/>
      </c>
      <c r="M7" s="50" t="str">
        <f aca="false">IF(MONTH(C7)=6,F7*G7,"")</f>
        <v/>
      </c>
      <c r="N7" s="50" t="str">
        <f aca="false">IF(MONTH(C7)=7,F7*G7,"")</f>
        <v/>
      </c>
      <c r="O7" s="50" t="str">
        <f aca="false">IF(MONTH(C7)=8,F7*G7,"")</f>
        <v/>
      </c>
      <c r="P7" s="50" t="str">
        <f aca="false">IF(MONTH(C7)=9,F7*G7,"")</f>
        <v/>
      </c>
      <c r="Q7" s="50" t="str">
        <f aca="false">IF(MONTH(C7)=10,F7*G7,"")</f>
        <v/>
      </c>
      <c r="R7" s="50" t="str">
        <f aca="false">IF(MONTH(C7)=11,F7*G7,"")</f>
        <v/>
      </c>
      <c r="S7" s="50" t="n">
        <f aca="false">IF(MONTH(C7)=12,F7*G7,"")</f>
        <v>2.5</v>
      </c>
      <c r="T7" s="76" t="n">
        <f aca="false">F7*G7</f>
        <v>2.5</v>
      </c>
    </row>
    <row r="8" customFormat="false" ht="16.5" hidden="false" customHeight="true" outlineLevel="0" collapsed="false">
      <c r="A8" s="1"/>
      <c r="B8" s="39" t="s">
        <v>128</v>
      </c>
      <c r="C8" s="39" t="s">
        <v>132</v>
      </c>
      <c r="D8" s="39" t="s">
        <v>133</v>
      </c>
      <c r="E8" s="69" t="s">
        <v>47</v>
      </c>
      <c r="F8" s="70" t="n">
        <v>5</v>
      </c>
      <c r="G8" s="71" t="n">
        <v>0.75</v>
      </c>
      <c r="H8" s="42" t="str">
        <f aca="false">IF(MONTH(C8)=1,F8*G8,"")</f>
        <v/>
      </c>
      <c r="I8" s="42" t="str">
        <f aca="false">IF(MONTH(C8)=2,F8*G8,"")</f>
        <v/>
      </c>
      <c r="J8" s="42" t="str">
        <f aca="false">IF(MONTH(C8)=3,F8*G8,"")</f>
        <v/>
      </c>
      <c r="K8" s="42" t="str">
        <f aca="false">IF(MONTH(C8)=4,F8*G8,"")</f>
        <v/>
      </c>
      <c r="L8" s="42" t="str">
        <f aca="false">IF(MONTH(C8)=5,F8*G8,"")</f>
        <v/>
      </c>
      <c r="M8" s="42" t="str">
        <f aca="false">IF(MONTH(C8)=6,F8*G8,"")</f>
        <v/>
      </c>
      <c r="N8" s="42" t="n">
        <f aca="false">IF(MONTH(C8)=7,F8*G8,"")</f>
        <v>3.75</v>
      </c>
      <c r="O8" s="42" t="str">
        <f aca="false">IF(MONTH(C8)=8,F8*G8,"")</f>
        <v/>
      </c>
      <c r="P8" s="42" t="str">
        <f aca="false">IF(MONTH(C8)=9,F8*G8,"")</f>
        <v/>
      </c>
      <c r="Q8" s="42" t="str">
        <f aca="false">IF(MONTH(C8)=10,F8*G8,"")</f>
        <v/>
      </c>
      <c r="R8" s="42" t="str">
        <f aca="false">IF(MONTH(C8)=11,F8*G8,"")</f>
        <v/>
      </c>
      <c r="S8" s="42" t="str">
        <f aca="false">IF(MONTH(C8)=12,F8*G8,"")</f>
        <v/>
      </c>
      <c r="T8" s="72" t="n">
        <f aca="false">F8*G8</f>
        <v>3.75</v>
      </c>
    </row>
    <row r="9" customFormat="false" ht="16.5" hidden="false" customHeight="true" outlineLevel="0" collapsed="false">
      <c r="A9" s="1"/>
      <c r="B9" s="47" t="s">
        <v>130</v>
      </c>
      <c r="C9" s="47" t="s">
        <v>102</v>
      </c>
      <c r="D9" s="47" t="s">
        <v>133</v>
      </c>
      <c r="E9" s="73" t="s">
        <v>47</v>
      </c>
      <c r="F9" s="74" t="n">
        <v>5</v>
      </c>
      <c r="G9" s="75" t="n">
        <v>0.75</v>
      </c>
      <c r="H9" s="50" t="str">
        <f aca="false">IF(MONTH(C9)=1,F9*G9,"")</f>
        <v/>
      </c>
      <c r="I9" s="50" t="str">
        <f aca="false">IF(MONTH(C9)=2,F9*G9,"")</f>
        <v/>
      </c>
      <c r="J9" s="50" t="str">
        <f aca="false">IF(MONTH(C9)=3,F9*G9,"")</f>
        <v/>
      </c>
      <c r="K9" s="50" t="str">
        <f aca="false">IF(MONTH(C9)=4,F9*G9,"")</f>
        <v/>
      </c>
      <c r="L9" s="50" t="str">
        <f aca="false">IF(MONTH(C9)=5,F9*G9,"")</f>
        <v/>
      </c>
      <c r="M9" s="50" t="str">
        <f aca="false">IF(MONTH(C9)=6,F9*G9,"")</f>
        <v/>
      </c>
      <c r="N9" s="50" t="str">
        <f aca="false">IF(MONTH(C9)=7,F9*G9,"")</f>
        <v/>
      </c>
      <c r="O9" s="50" t="str">
        <f aca="false">IF(MONTH(C9)=8,F9*G9,"")</f>
        <v/>
      </c>
      <c r="P9" s="50" t="str">
        <f aca="false">IF(MONTH(C9)=9,F9*G9,"")</f>
        <v/>
      </c>
      <c r="Q9" s="50" t="n">
        <f aca="false">IF(MONTH(C9)=10,F9*G9,"")</f>
        <v>3.75</v>
      </c>
      <c r="R9" s="50" t="str">
        <f aca="false">IF(MONTH(C9)=11,F9*G9,"")</f>
        <v/>
      </c>
      <c r="S9" s="50" t="str">
        <f aca="false">IF(MONTH(C9)=12,F9*G9,"")</f>
        <v/>
      </c>
      <c r="T9" s="76" t="n">
        <f aca="false">F9*G9</f>
        <v>3.75</v>
      </c>
    </row>
    <row r="10" customFormat="false" ht="16.5" hidden="false" customHeight="true" outlineLevel="0" collapsed="false">
      <c r="A10" s="1"/>
      <c r="B10" s="39" t="s">
        <v>131</v>
      </c>
      <c r="C10" s="39" t="s">
        <v>134</v>
      </c>
      <c r="D10" s="39" t="s">
        <v>133</v>
      </c>
      <c r="E10" s="69" t="s">
        <v>47</v>
      </c>
      <c r="F10" s="70" t="n">
        <v>5</v>
      </c>
      <c r="G10" s="71" t="n">
        <v>0.75</v>
      </c>
      <c r="H10" s="42" t="n">
        <f aca="false">IF(MONTH(C10)=1,F10*G10,"")</f>
        <v>3.75</v>
      </c>
      <c r="I10" s="42" t="str">
        <f aca="false">IF(MONTH(C10)=2,F10*G10,"")</f>
        <v/>
      </c>
      <c r="J10" s="42" t="str">
        <f aca="false">IF(MONTH(C10)=3,F10*G10,"")</f>
        <v/>
      </c>
      <c r="K10" s="42" t="str">
        <f aca="false">IF(MONTH(C10)=4,F10*G10,"")</f>
        <v/>
      </c>
      <c r="L10" s="42" t="str">
        <f aca="false">IF(MONTH(C10)=5,F10*G10,"")</f>
        <v/>
      </c>
      <c r="M10" s="42" t="str">
        <f aca="false">IF(MONTH(C10)=6,F10*G10,"")</f>
        <v/>
      </c>
      <c r="N10" s="42" t="str">
        <f aca="false">IF(MONTH(C10)=7,F10*G10,"")</f>
        <v/>
      </c>
      <c r="O10" s="42" t="str">
        <f aca="false">IF(MONTH(C10)=8,F10*G10,"")</f>
        <v/>
      </c>
      <c r="P10" s="42" t="str">
        <f aca="false">IF(MONTH(C10)=9,F10*G10,"")</f>
        <v/>
      </c>
      <c r="Q10" s="42" t="str">
        <f aca="false">IF(MONTH(C10)=10,F10*G10,"")</f>
        <v/>
      </c>
      <c r="R10" s="42" t="str">
        <f aca="false">IF(MONTH(C10)=11,F10*G10,"")</f>
        <v/>
      </c>
      <c r="S10" s="42" t="str">
        <f aca="false">IF(MONTH(C10)=12,F10*G10,"")</f>
        <v/>
      </c>
      <c r="T10" s="72" t="n">
        <f aca="false">F10*G10</f>
        <v>3.75</v>
      </c>
    </row>
    <row r="11" customFormat="false" ht="15" hidden="false" customHeight="false" outlineLevel="0" collapsed="false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customFormat="false" ht="19.5" hidden="false" customHeight="true" outlineLevel="0" collapsed="false">
      <c r="A12" s="1"/>
      <c r="B12" s="77" t="s">
        <v>135</v>
      </c>
      <c r="C12" s="77"/>
      <c r="D12" s="77"/>
      <c r="E12" s="77"/>
      <c r="F12" s="77"/>
      <c r="G12" s="77"/>
      <c r="H12" s="28" t="n">
        <f aca="false">SUM(H4:H11)</f>
        <v>3.75</v>
      </c>
      <c r="I12" s="28" t="n">
        <f aca="false">SUM(I4:I11)</f>
        <v>0</v>
      </c>
      <c r="J12" s="28" t="n">
        <f aca="false">SUM(J4:J11)</f>
        <v>0</v>
      </c>
      <c r="K12" s="28" t="n">
        <f aca="false">SUM(K4:K11)</f>
        <v>27</v>
      </c>
      <c r="L12" s="28" t="n">
        <f aca="false">SUM(L4:L11)</f>
        <v>0</v>
      </c>
      <c r="M12" s="28" t="n">
        <f aca="false">SUM(M4:M11)</f>
        <v>2.5</v>
      </c>
      <c r="N12" s="28" t="n">
        <f aca="false">SUM(N4:N11)</f>
        <v>3.75</v>
      </c>
      <c r="O12" s="28" t="n">
        <f aca="false">SUM(O4:O11)</f>
        <v>0</v>
      </c>
      <c r="P12" s="28" t="n">
        <f aca="false">SUM(P4:P11)</f>
        <v>2.5</v>
      </c>
      <c r="Q12" s="28" t="n">
        <f aca="false">SUM(Q4:Q11)</f>
        <v>3.75</v>
      </c>
      <c r="R12" s="28" t="n">
        <f aca="false">SUM(R4:R11)</f>
        <v>0</v>
      </c>
      <c r="S12" s="28" t="n">
        <f aca="false">SUM(S4:S11)</f>
        <v>2.5</v>
      </c>
      <c r="T12" s="28" t="n">
        <f aca="false">SUM(T4:T11)</f>
        <v>45.75</v>
      </c>
    </row>
    <row r="13" customFormat="false" ht="15" hidden="false" customHeight="fals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customFormat="false" ht="24" hidden="false" customHeight="true" outlineLevel="0" collapsed="false">
      <c r="A14" s="1"/>
      <c r="B14" s="78" t="s">
        <v>136</v>
      </c>
      <c r="C14" s="78"/>
      <c r="D14" s="78"/>
      <c r="E14" s="79" t="n">
        <f aca="false">T12</f>
        <v>45.75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customFormat="false" ht="15" hidden="false" customHeight="fals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customFormat="false" ht="15" hidden="false" customHeight="false" outlineLevel="0" collapsed="false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customFormat="false" ht="15" hidden="false" customHeight="fals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customFormat="false" ht="15" hidden="false" customHeight="fals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customFormat="false" ht="1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customFormat="fals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customFormat="false" ht="1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customFormat="false" ht="1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customFormat="false" ht="1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customFormat="fals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customFormat="false" ht="1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customFormat="fals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customFormat="false" ht="1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customFormat="false" ht="1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customFormat="false" ht="1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customFormat="false" ht="1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customFormat="false" ht="1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customFormat="false" ht="1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customFormat="false" ht="1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customFormat="false" ht="1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customFormat="false" ht="1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customFormat="false" ht="1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customFormat="false" ht="1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customFormat="fals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customFormat="false" ht="1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customFormat="fals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customFormat="fals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customFormat="fals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customFormat="false" ht="1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customFormat="false" ht="1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customFormat="false" ht="1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customFormat="false" ht="1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customFormat="false" ht="1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customFormat="false" ht="1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customFormat="false" ht="1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customFormat="false" ht="1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customFormat="false" ht="1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customFormat="false" ht="1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customFormat="false" ht="1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customFormat="false" ht="1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customFormat="false" ht="1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customFormat="false" ht="1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customFormat="false" ht="1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customFormat="false" ht="15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customFormat="false" ht="15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customFormat="false" ht="15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customFormat="false" ht="1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customFormat="false" ht="15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customFormat="false" ht="15" hidden="false" customHeight="fals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customFormat="false" ht="15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customFormat="false" ht="15" hidden="false" customHeight="fals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customFormat="false" ht="15" hidden="false" customHeight="fals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customFormat="false" ht="15" hidden="false" customHeight="fals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customFormat="false" ht="15" hidden="false" customHeight="fals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customFormat="false" ht="15" hidden="false" customHeight="fals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customFormat="false" ht="15" hidden="false" customHeight="fals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customFormat="false" ht="15" hidden="false" customHeight="fals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customFormat="false" ht="15" hidden="false" customHeight="fals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customFormat="false" ht="15" hidden="false" customHeight="fals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customFormat="false" ht="15" hidden="false" customHeight="fals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customFormat="false" ht="15" hidden="false" customHeight="fals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customFormat="false" ht="15" hidden="false" customHeight="fals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customFormat="false" ht="15" hidden="false" customHeight="fals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customFormat="false" ht="15" hidden="false" customHeight="fals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customFormat="false" ht="15" hidden="false" customHeight="fals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customFormat="false" ht="15" hidden="false" customHeight="fals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customFormat="false" ht="15" hidden="false" customHeight="fals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customFormat="false" ht="15" hidden="false" customHeight="fals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customFormat="false" ht="15" hidden="false" customHeight="fals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customFormat="false" ht="15" hidden="false" customHeight="fals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customFormat="false" ht="15" hidden="false" customHeight="fals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customFormat="false" ht="15" hidden="false" customHeight="fals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customFormat="false" ht="15" hidden="false" customHeight="fals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customFormat="false" ht="15" hidden="false" customHeight="fals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customFormat="false" ht="15" hidden="false" customHeight="fals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customFormat="false" ht="15" hidden="false" customHeight="fals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customFormat="false" ht="15" hidden="false" customHeight="fals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customFormat="false" ht="15" hidden="false" customHeight="fals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customFormat="false" ht="15" hidden="false" customHeight="fals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customFormat="false" ht="15" hidden="false" customHeight="fals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customFormat="false" ht="15" hidden="false" customHeight="fals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customFormat="false" ht="15" hidden="false" customHeight="fals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customFormat="false" ht="15" hidden="false" customHeight="fals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customFormat="false" ht="15" hidden="false" customHeight="fals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customFormat="false" ht="15" hidden="false" customHeight="fals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customFormat="false" ht="15" hidden="false" customHeight="fals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customFormat="false" ht="15" hidden="false" customHeight="fals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customFormat="false" ht="15" hidden="false" customHeight="fals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customFormat="false" ht="15" hidden="false" customHeight="fals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customFormat="false" ht="15" hidden="false" customHeight="fals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customFormat="false" ht="15" hidden="false" customHeight="fals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customFormat="false" ht="15" hidden="false" customHeight="fals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customFormat="false" ht="15" hidden="false" customHeight="fals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customFormat="false" ht="15" hidden="false" customHeight="fals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customFormat="false" ht="15" hidden="false" customHeight="fals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customFormat="false" ht="15" hidden="false" customHeight="fals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customFormat="false" ht="15" hidden="false" customHeight="fals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customFormat="false" ht="15" hidden="false" customHeight="fals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customFormat="false" ht="15" hidden="false" customHeight="fals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customFormat="false" ht="15" hidden="false" customHeight="fals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customFormat="false" ht="15" hidden="false" customHeight="fals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customFormat="false" ht="15" hidden="false" customHeight="fals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customFormat="false" ht="15" hidden="false" customHeight="fals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customFormat="false" ht="15" hidden="false" customHeight="fals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customFormat="false" ht="15" hidden="false" customHeight="fals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customFormat="false" ht="15" hidden="false" customHeight="fals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customFormat="false" ht="15" hidden="false" customHeight="fals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customFormat="false" ht="15" hidden="false" customHeight="fals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customFormat="false" ht="15" hidden="false" customHeight="fals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customFormat="false" ht="15" hidden="false" customHeight="fals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customFormat="false" ht="15" hidden="false" customHeight="fals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customFormat="false" ht="15" hidden="false" customHeight="fals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customFormat="false" ht="15" hidden="false" customHeight="fals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customFormat="false" ht="15" hidden="false" customHeight="fals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customFormat="false" ht="15" hidden="false" customHeight="fals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customFormat="false" ht="15" hidden="false" customHeight="fals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customFormat="false" ht="15" hidden="false" customHeight="fals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customFormat="false" ht="15" hidden="false" customHeight="fals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customFormat="false" ht="15" hidden="false" customHeight="fals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customFormat="false" ht="15" hidden="false" customHeight="fals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customFormat="false" ht="15" hidden="false" customHeight="fals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customFormat="false" ht="15" hidden="false" customHeight="fals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customFormat="false" ht="15" hidden="false" customHeight="fals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customFormat="false" ht="15" hidden="false" customHeight="fals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customFormat="false" ht="15" hidden="false" customHeight="fals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customFormat="false" ht="15" hidden="false" customHeight="fals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customFormat="false" ht="15" hidden="false" customHeight="fals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customFormat="false" ht="15" hidden="false" customHeight="fals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customFormat="false" ht="15" hidden="false" customHeight="fals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customFormat="false" ht="15" hidden="false" customHeight="fals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customFormat="false" ht="15" hidden="false" customHeight="fals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customFormat="false" ht="15" hidden="false" customHeight="fals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customFormat="false" ht="15" hidden="false" customHeight="fals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customFormat="false" ht="15" hidden="false" customHeight="fals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customFormat="false" ht="15" hidden="false" customHeight="fals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customFormat="false" ht="15" hidden="false" customHeight="fals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customFormat="false" ht="15" hidden="false" customHeight="fals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customFormat="false" ht="15" hidden="false" customHeight="fals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customFormat="false" ht="15" hidden="false" customHeight="fals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customFormat="false" ht="15" hidden="false" customHeight="fals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customFormat="false" ht="15" hidden="false" customHeight="fals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customFormat="false" ht="15" hidden="false" customHeight="fals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customFormat="false" ht="15" hidden="false" customHeight="fals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customFormat="false" ht="15" hidden="false" customHeight="fals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customFormat="false" ht="15" hidden="false" customHeight="fals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customFormat="false" ht="15" hidden="false" customHeight="fals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customFormat="false" ht="15" hidden="false" customHeight="fals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customFormat="false" ht="15" hidden="false" customHeight="fals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customFormat="false" ht="15" hidden="false" customHeight="fals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customFormat="false" ht="15" hidden="false" customHeight="fals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customFormat="false" ht="15" hidden="false" customHeight="fals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customFormat="false" ht="15" hidden="false" customHeight="fals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customFormat="false" ht="15" hidden="false" customHeight="fals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customFormat="false" ht="15" hidden="false" customHeight="fals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customFormat="false" ht="15" hidden="false" customHeight="fals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customFormat="false" ht="15" hidden="false" customHeight="fals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customFormat="false" ht="15" hidden="false" customHeight="fals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customFormat="false" ht="15" hidden="false" customHeight="fals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customFormat="false" ht="15" hidden="false" customHeight="fals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customFormat="false" ht="15" hidden="false" customHeight="fals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customFormat="false" ht="15" hidden="false" customHeight="fals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customFormat="false" ht="15" hidden="false" customHeight="fals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customFormat="false" ht="15" hidden="false" customHeight="fals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</sheetData>
  <mergeCells count="3">
    <mergeCell ref="B1:O1"/>
    <mergeCell ref="B12:G12"/>
    <mergeCell ref="B14:D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05C3A"/>
    <pageSetUpPr fitToPage="false"/>
  </sheetPr>
  <dimension ref="A1:L1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0"/>
    <col collapsed="false" customWidth="true" hidden="false" outlineLevel="0" max="3" min="3" style="0" width="24"/>
    <col collapsed="false" customWidth="true" hidden="false" outlineLevel="0" max="9" min="4" style="0" width="14"/>
    <col collapsed="false" customWidth="true" hidden="false" outlineLevel="0" max="10" min="10" style="0" width="2"/>
  </cols>
  <sheetData>
    <row r="1" customFormat="false" ht="27.75" hidden="false" customHeight="true" outlineLevel="0" collapsed="false">
      <c r="A1" s="1"/>
      <c r="B1" s="35" t="s">
        <v>137</v>
      </c>
      <c r="C1" s="35"/>
      <c r="D1" s="35"/>
      <c r="E1" s="35"/>
      <c r="F1" s="35"/>
      <c r="G1" s="35"/>
      <c r="H1" s="35"/>
      <c r="I1" s="35"/>
      <c r="J1" s="1"/>
      <c r="K1" s="1"/>
      <c r="L1" s="1"/>
    </row>
    <row r="2" customFormat="false" ht="15.75" hidden="false" customHeight="true" outlineLevel="0" collapsed="false">
      <c r="A2" s="1"/>
      <c r="B2" s="3" t="s">
        <v>138</v>
      </c>
      <c r="C2" s="3"/>
      <c r="D2" s="3"/>
      <c r="E2" s="3"/>
      <c r="F2" s="3"/>
      <c r="G2" s="3"/>
      <c r="H2" s="3"/>
      <c r="I2" s="3"/>
      <c r="J2" s="1"/>
      <c r="K2" s="1"/>
      <c r="L2" s="1"/>
    </row>
    <row r="3" customFormat="false" ht="7.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customFormat="false" ht="21.75" hidden="false" customHeight="true" outlineLevel="0" collapsed="false">
      <c r="A4" s="1"/>
      <c r="B4" s="60" t="s">
        <v>23</v>
      </c>
      <c r="C4" s="60" t="s">
        <v>24</v>
      </c>
      <c r="D4" s="60" t="s">
        <v>30</v>
      </c>
      <c r="E4" s="60" t="s">
        <v>139</v>
      </c>
      <c r="F4" s="60" t="s">
        <v>140</v>
      </c>
      <c r="G4" s="60" t="s">
        <v>141</v>
      </c>
      <c r="H4" s="60" t="s">
        <v>142</v>
      </c>
      <c r="I4" s="60" t="s">
        <v>143</v>
      </c>
      <c r="J4" s="1"/>
      <c r="K4" s="1"/>
      <c r="L4" s="1"/>
    </row>
    <row r="5" customFormat="false" ht="16.5" hidden="false" customHeight="true" outlineLevel="0" collapsed="false">
      <c r="A5" s="1"/>
      <c r="B5" s="80" t="str">
        <f aca="false">'💼 Holdings'!B5</f>
        <v>AAPL</v>
      </c>
      <c r="C5" s="81" t="str">
        <f aca="false">'💼 Holdings'!C5</f>
        <v>Apple Inc.</v>
      </c>
      <c r="D5" s="82" t="str">
        <f aca="false">'💼 Holdings'!F5</f>
        <v>USD</v>
      </c>
      <c r="E5" s="83" t="n">
        <f aca="false">'💼 Holdings'!I5</f>
        <v>178.5</v>
      </c>
      <c r="F5" s="84" t="n">
        <f aca="false">'💼 Holdings'!I5</f>
        <v>178.5</v>
      </c>
      <c r="G5" s="85" t="n">
        <f aca="false">IF(F5="","",F5-E5)</f>
        <v>0</v>
      </c>
      <c r="H5" s="44" t="n">
        <f aca="false">IFERROR(IF(E5=0,"",G5/E5),"")</f>
        <v>0</v>
      </c>
      <c r="I5" s="82" t="s">
        <v>144</v>
      </c>
      <c r="J5" s="1"/>
      <c r="K5" s="1"/>
      <c r="L5" s="1"/>
    </row>
    <row r="6" customFormat="false" ht="16.5" hidden="false" customHeight="true" outlineLevel="0" collapsed="false">
      <c r="A6" s="1"/>
      <c r="B6" s="66" t="str">
        <f aca="false">'💼 Holdings'!B6</f>
        <v>MSFT</v>
      </c>
      <c r="C6" s="86" t="str">
        <f aca="false">'💼 Holdings'!C6</f>
        <v>Microsoft Corp.</v>
      </c>
      <c r="D6" s="87" t="str">
        <f aca="false">'💼 Holdings'!F6</f>
        <v>USD</v>
      </c>
      <c r="E6" s="88" t="n">
        <f aca="false">'💼 Holdings'!I6</f>
        <v>415.2</v>
      </c>
      <c r="F6" s="84" t="n">
        <f aca="false">'💼 Holdings'!I6</f>
        <v>415.2</v>
      </c>
      <c r="G6" s="89" t="n">
        <f aca="false">IF(F6="","",F6-E6)</f>
        <v>0</v>
      </c>
      <c r="H6" s="52" t="n">
        <f aca="false">IFERROR(IF(E6=0,"",G6/E6),"")</f>
        <v>0</v>
      </c>
      <c r="I6" s="87" t="s">
        <v>144</v>
      </c>
      <c r="J6" s="1"/>
      <c r="K6" s="1"/>
      <c r="L6" s="1"/>
    </row>
    <row r="7" customFormat="false" ht="16.5" hidden="false" customHeight="true" outlineLevel="0" collapsed="false">
      <c r="A7" s="1"/>
      <c r="B7" s="80" t="str">
        <f aca="false">'💼 Holdings'!B7</f>
        <v>NVDA</v>
      </c>
      <c r="C7" s="81" t="str">
        <f aca="false">'💼 Holdings'!C7</f>
        <v>NVIDIA Corporation</v>
      </c>
      <c r="D7" s="82" t="str">
        <f aca="false">'💼 Holdings'!F7</f>
        <v>USD</v>
      </c>
      <c r="E7" s="83" t="n">
        <f aca="false">'💼 Holdings'!I7</f>
        <v>875.4</v>
      </c>
      <c r="F7" s="84" t="n">
        <f aca="false">'💼 Holdings'!I7</f>
        <v>875.4</v>
      </c>
      <c r="G7" s="85" t="n">
        <f aca="false">IF(F7="","",F7-E7)</f>
        <v>0</v>
      </c>
      <c r="H7" s="44" t="n">
        <f aca="false">IFERROR(IF(E7=0,"",G7/E7),"")</f>
        <v>0</v>
      </c>
      <c r="I7" s="82" t="s">
        <v>144</v>
      </c>
      <c r="J7" s="1"/>
      <c r="K7" s="1"/>
      <c r="L7" s="1"/>
    </row>
    <row r="8" customFormat="false" ht="16.5" hidden="false" customHeight="true" outlineLevel="0" collapsed="false">
      <c r="A8" s="1"/>
      <c r="B8" s="66" t="str">
        <f aca="false">'💼 Holdings'!B8</f>
        <v>VWCE</v>
      </c>
      <c r="C8" s="86" t="str">
        <f aca="false">'💼 Holdings'!C8</f>
        <v>Vanguard FTSE All-World</v>
      </c>
      <c r="D8" s="87" t="str">
        <f aca="false">'💼 Holdings'!F8</f>
        <v>EUR</v>
      </c>
      <c r="E8" s="88" t="n">
        <f aca="false">'💼 Holdings'!I8</f>
        <v>118.4</v>
      </c>
      <c r="F8" s="84" t="n">
        <f aca="false">'💼 Holdings'!I8</f>
        <v>118.4</v>
      </c>
      <c r="G8" s="89" t="n">
        <f aca="false">IF(F8="","",F8-E8)</f>
        <v>0</v>
      </c>
      <c r="H8" s="52" t="n">
        <f aca="false">IFERROR(IF(E8=0,"",G8/E8),"")</f>
        <v>0</v>
      </c>
      <c r="I8" s="87" t="s">
        <v>144</v>
      </c>
      <c r="J8" s="1"/>
      <c r="K8" s="1"/>
      <c r="L8" s="1"/>
    </row>
    <row r="9" customFormat="false" ht="16.5" hidden="false" customHeight="true" outlineLevel="0" collapsed="false">
      <c r="A9" s="1"/>
      <c r="B9" s="80" t="str">
        <f aca="false">'💼 Holdings'!B9</f>
        <v>CSPX</v>
      </c>
      <c r="C9" s="81" t="str">
        <f aca="false">'💼 Holdings'!C9</f>
        <v>iShares Core S&amp;P 500</v>
      </c>
      <c r="D9" s="82" t="str">
        <f aca="false">'💼 Holdings'!F9</f>
        <v>USD</v>
      </c>
      <c r="E9" s="83" t="n">
        <f aca="false">'💼 Holdings'!I9</f>
        <v>530.8</v>
      </c>
      <c r="F9" s="84" t="n">
        <f aca="false">'💼 Holdings'!I9</f>
        <v>530.8</v>
      </c>
      <c r="G9" s="85" t="n">
        <f aca="false">IF(F9="","",F9-E9)</f>
        <v>0</v>
      </c>
      <c r="H9" s="44" t="n">
        <f aca="false">IFERROR(IF(E9=0,"",G9/E9),"")</f>
        <v>0</v>
      </c>
      <c r="I9" s="82" t="s">
        <v>144</v>
      </c>
      <c r="J9" s="1"/>
      <c r="K9" s="1"/>
      <c r="L9" s="1"/>
    </row>
    <row r="10" customFormat="false" ht="16.5" hidden="false" customHeight="true" outlineLevel="0" collapsed="false">
      <c r="A10" s="1"/>
      <c r="B10" s="66" t="str">
        <f aca="false">'💼 Holdings'!B10</f>
        <v>BTC</v>
      </c>
      <c r="C10" s="86" t="str">
        <f aca="false">'💼 Holdings'!C10</f>
        <v>Bitcoin</v>
      </c>
      <c r="D10" s="87" t="str">
        <f aca="false">'💼 Holdings'!F10</f>
        <v>USD</v>
      </c>
      <c r="E10" s="88" t="n">
        <f aca="false">'💼 Holdings'!I10</f>
        <v>62400</v>
      </c>
      <c r="F10" s="84" t="n">
        <f aca="false">'💼 Holdings'!I10</f>
        <v>62400</v>
      </c>
      <c r="G10" s="89" t="n">
        <f aca="false">IF(F10="","",F10-E10)</f>
        <v>0</v>
      </c>
      <c r="H10" s="52" t="n">
        <f aca="false">IFERROR(IF(E10=0,"",G10/E10),"")</f>
        <v>0</v>
      </c>
      <c r="I10" s="87" t="s">
        <v>144</v>
      </c>
      <c r="J10" s="1"/>
      <c r="K10" s="1"/>
      <c r="L10" s="1"/>
    </row>
    <row r="11" customFormat="false" ht="16.5" hidden="false" customHeight="true" outlineLevel="0" collapsed="false">
      <c r="A11" s="1"/>
      <c r="B11" s="80" t="str">
        <f aca="false">'💼 Holdings'!B11</f>
        <v>ETH</v>
      </c>
      <c r="C11" s="81" t="str">
        <f aca="false">'💼 Holdings'!C11</f>
        <v>Ethereum</v>
      </c>
      <c r="D11" s="82" t="str">
        <f aca="false">'💼 Holdings'!F11</f>
        <v>USD</v>
      </c>
      <c r="E11" s="83" t="n">
        <f aca="false">'💼 Holdings'!I11</f>
        <v>3100</v>
      </c>
      <c r="F11" s="84" t="n">
        <f aca="false">'💼 Holdings'!I11</f>
        <v>3100</v>
      </c>
      <c r="G11" s="85" t="n">
        <f aca="false">IF(F11="","",F11-E11)</f>
        <v>0</v>
      </c>
      <c r="H11" s="44" t="n">
        <f aca="false">IFERROR(IF(E11=0,"",G11/E11),"")</f>
        <v>0</v>
      </c>
      <c r="I11" s="82" t="s">
        <v>144</v>
      </c>
      <c r="J11" s="1"/>
      <c r="K11" s="1"/>
      <c r="L11" s="1"/>
    </row>
    <row r="12" customFormat="false" ht="16.5" hidden="false" customHeight="true" outlineLevel="0" collapsed="false">
      <c r="A12" s="1"/>
      <c r="B12" s="66" t="str">
        <f aca="false">'💼 Holdings'!B12</f>
        <v>GOLD</v>
      </c>
      <c r="C12" s="86" t="str">
        <f aca="false">'💼 Holdings'!C12</f>
        <v>Physical Gold (1oz)</v>
      </c>
      <c r="D12" s="87" t="str">
        <f aca="false">'💼 Holdings'!F12</f>
        <v>EUR</v>
      </c>
      <c r="E12" s="88" t="n">
        <f aca="false">'💼 Holdings'!I12</f>
        <v>2300</v>
      </c>
      <c r="F12" s="84" t="n">
        <f aca="false">'💼 Holdings'!I12</f>
        <v>2300</v>
      </c>
      <c r="G12" s="89" t="n">
        <f aca="false">IF(F12="","",F12-E12)</f>
        <v>0</v>
      </c>
      <c r="H12" s="52" t="n">
        <f aca="false">IFERROR(IF(E12=0,"",G12/E12),"")</f>
        <v>0</v>
      </c>
      <c r="I12" s="87" t="s">
        <v>144</v>
      </c>
      <c r="J12" s="1"/>
      <c r="K12" s="1"/>
      <c r="L12" s="1"/>
    </row>
    <row r="13" customFormat="false" ht="16.5" hidden="false" customHeight="true" outlineLevel="0" collapsed="false">
      <c r="A13" s="1"/>
      <c r="B13" s="80" t="str">
        <f aca="false">'💼 Holdings'!B13</f>
        <v>SILVER</v>
      </c>
      <c r="C13" s="81" t="str">
        <f aca="false">'💼 Holdings'!C13</f>
        <v>Physical Silver (1oz)</v>
      </c>
      <c r="D13" s="82" t="str">
        <f aca="false">'💼 Holdings'!F13</f>
        <v>EUR</v>
      </c>
      <c r="E13" s="83" t="n">
        <f aca="false">'💼 Holdings'!I13</f>
        <v>27.5</v>
      </c>
      <c r="F13" s="84" t="n">
        <f aca="false">'💼 Holdings'!I13</f>
        <v>27.5</v>
      </c>
      <c r="G13" s="85" t="n">
        <f aca="false">IF(F13="","",F13-E13)</f>
        <v>0</v>
      </c>
      <c r="H13" s="44" t="n">
        <f aca="false">IFERROR(IF(E13=0,"",G13/E13),"")</f>
        <v>0</v>
      </c>
      <c r="I13" s="82" t="s">
        <v>144</v>
      </c>
      <c r="J13" s="1"/>
      <c r="K13" s="1"/>
      <c r="L13" s="1"/>
    </row>
    <row r="14" customFormat="false" ht="16.5" hidden="false" customHeight="true" outlineLevel="0" collapsed="false">
      <c r="A14" s="1"/>
      <c r="B14" s="66" t="str">
        <f aca="false">'💼 Holdings'!B14</f>
        <v>VNA</v>
      </c>
      <c r="C14" s="86" t="str">
        <f aca="false">'💼 Holdings'!C14</f>
        <v>Vonovia SE</v>
      </c>
      <c r="D14" s="87" t="str">
        <f aca="false">'💼 Holdings'!F14</f>
        <v>EUR</v>
      </c>
      <c r="E14" s="88" t="n">
        <f aca="false">'💼 Holdings'!I14</f>
        <v>27.4</v>
      </c>
      <c r="F14" s="84" t="n">
        <f aca="false">'💼 Holdings'!I14</f>
        <v>27.4</v>
      </c>
      <c r="G14" s="89" t="n">
        <f aca="false">IF(F14="","",F14-E14)</f>
        <v>0</v>
      </c>
      <c r="H14" s="52" t="n">
        <f aca="false">IFERROR(IF(E14=0,"",G14/E14),"")</f>
        <v>0</v>
      </c>
      <c r="I14" s="87" t="s">
        <v>144</v>
      </c>
      <c r="J14" s="1"/>
      <c r="K14" s="1"/>
      <c r="L14" s="1"/>
    </row>
    <row r="15" customFormat="false" ht="16.5" hidden="false" customHeight="true" outlineLevel="0" collapsed="false">
      <c r="A15" s="1"/>
      <c r="B15" s="80" t="n">
        <f aca="false">'💼 Holdings'!B15</f>
        <v>0</v>
      </c>
      <c r="C15" s="81" t="n">
        <f aca="false">'💼 Holdings'!C15</f>
        <v>0</v>
      </c>
      <c r="D15" s="82" t="n">
        <f aca="false">'💼 Holdings'!F15</f>
        <v>0</v>
      </c>
      <c r="E15" s="83" t="n">
        <f aca="false">'💼 Holdings'!I15</f>
        <v>0</v>
      </c>
      <c r="F15" s="84" t="n">
        <f aca="false">'💼 Holdings'!I15</f>
        <v>0</v>
      </c>
      <c r="G15" s="85" t="str">
        <f aca="false">IF(F15="","",F15-E15)</f>
        <v/>
      </c>
      <c r="H15" s="44" t="str">
        <f aca="false">IFERROR(IF(E15=0,"",G15/E15),"")</f>
        <v/>
      </c>
      <c r="I15" s="82" t="s">
        <v>144</v>
      </c>
      <c r="J15" s="1"/>
      <c r="K15" s="1"/>
      <c r="L15" s="1"/>
    </row>
    <row r="16" customFormat="false" ht="16.5" hidden="false" customHeight="true" outlineLevel="0" collapsed="false">
      <c r="A16" s="1"/>
      <c r="B16" s="66" t="n">
        <f aca="false">'💼 Holdings'!B16</f>
        <v>0</v>
      </c>
      <c r="C16" s="86" t="n">
        <f aca="false">'💼 Holdings'!C16</f>
        <v>0</v>
      </c>
      <c r="D16" s="87" t="n">
        <f aca="false">'💼 Holdings'!F16</f>
        <v>0</v>
      </c>
      <c r="E16" s="88" t="n">
        <f aca="false">'💼 Holdings'!I16</f>
        <v>0</v>
      </c>
      <c r="F16" s="84" t="n">
        <f aca="false">'💼 Holdings'!I16</f>
        <v>0</v>
      </c>
      <c r="G16" s="89" t="str">
        <f aca="false">IF(F16="","",F16-E16)</f>
        <v/>
      </c>
      <c r="H16" s="52" t="str">
        <f aca="false">IFERROR(IF(E16=0,"",G16/E16),"")</f>
        <v/>
      </c>
      <c r="I16" s="87" t="s">
        <v>144</v>
      </c>
      <c r="J16" s="1"/>
      <c r="K16" s="1"/>
      <c r="L16" s="1"/>
    </row>
    <row r="17" customFormat="false" ht="16.5" hidden="false" customHeight="true" outlineLevel="0" collapsed="false">
      <c r="A17" s="1"/>
      <c r="B17" s="80" t="n">
        <f aca="false">'💼 Holdings'!B17</f>
        <v>0</v>
      </c>
      <c r="C17" s="81" t="n">
        <f aca="false">'💼 Holdings'!C17</f>
        <v>0</v>
      </c>
      <c r="D17" s="82" t="n">
        <f aca="false">'💼 Holdings'!F17</f>
        <v>0</v>
      </c>
      <c r="E17" s="83" t="n">
        <f aca="false">'💼 Holdings'!I17</f>
        <v>0</v>
      </c>
      <c r="F17" s="84" t="n">
        <f aca="false">'💼 Holdings'!I17</f>
        <v>0</v>
      </c>
      <c r="G17" s="85" t="str">
        <f aca="false">IF(F17="","",F17-E17)</f>
        <v/>
      </c>
      <c r="H17" s="44" t="str">
        <f aca="false">IFERROR(IF(E17=0,"",G17/E17),"")</f>
        <v/>
      </c>
      <c r="I17" s="82" t="s">
        <v>144</v>
      </c>
      <c r="J17" s="1"/>
      <c r="K17" s="1"/>
      <c r="L17" s="1"/>
    </row>
    <row r="18" customFormat="false" ht="16.5" hidden="false" customHeight="true" outlineLevel="0" collapsed="false">
      <c r="A18" s="1"/>
      <c r="B18" s="66" t="n">
        <f aca="false">'💼 Holdings'!B18</f>
        <v>0</v>
      </c>
      <c r="C18" s="86" t="n">
        <f aca="false">'💼 Holdings'!C18</f>
        <v>0</v>
      </c>
      <c r="D18" s="87" t="n">
        <f aca="false">'💼 Holdings'!F18</f>
        <v>0</v>
      </c>
      <c r="E18" s="88" t="n">
        <f aca="false">'💼 Holdings'!I18</f>
        <v>0</v>
      </c>
      <c r="F18" s="84" t="n">
        <f aca="false">'💼 Holdings'!I18</f>
        <v>0</v>
      </c>
      <c r="G18" s="89" t="str">
        <f aca="false">IF(F18="","",F18-E18)</f>
        <v/>
      </c>
      <c r="H18" s="52" t="str">
        <f aca="false">IFERROR(IF(E18=0,"",G18/E18),"")</f>
        <v/>
      </c>
      <c r="I18" s="87" t="s">
        <v>144</v>
      </c>
      <c r="J18" s="1"/>
      <c r="K18" s="1"/>
      <c r="L18" s="1"/>
    </row>
    <row r="19" customFormat="false" ht="16.5" hidden="false" customHeight="true" outlineLevel="0" collapsed="false">
      <c r="A19" s="1"/>
      <c r="B19" s="80" t="n">
        <f aca="false">'💼 Holdings'!B19</f>
        <v>0</v>
      </c>
      <c r="C19" s="81" t="n">
        <f aca="false">'💼 Holdings'!C19</f>
        <v>0</v>
      </c>
      <c r="D19" s="82" t="n">
        <f aca="false">'💼 Holdings'!F19</f>
        <v>0</v>
      </c>
      <c r="E19" s="83" t="n">
        <f aca="false">'💼 Holdings'!I19</f>
        <v>0</v>
      </c>
      <c r="F19" s="84" t="n">
        <f aca="false">'💼 Holdings'!I19</f>
        <v>0</v>
      </c>
      <c r="G19" s="85" t="str">
        <f aca="false">IF(F19="","",F19-E19)</f>
        <v/>
      </c>
      <c r="H19" s="44" t="str">
        <f aca="false">IFERROR(IF(E19=0,"",G19/E19),"")</f>
        <v/>
      </c>
      <c r="I19" s="82" t="s">
        <v>144</v>
      </c>
      <c r="J19" s="1"/>
      <c r="K19" s="1"/>
      <c r="L19" s="1"/>
    </row>
    <row r="20" customFormat="false" ht="16.5" hidden="false" customHeight="true" outlineLevel="0" collapsed="false">
      <c r="A20" s="1"/>
      <c r="B20" s="66" t="n">
        <f aca="false">'💼 Holdings'!B20</f>
        <v>0</v>
      </c>
      <c r="C20" s="86" t="n">
        <f aca="false">'💼 Holdings'!C20</f>
        <v>0</v>
      </c>
      <c r="D20" s="87" t="n">
        <f aca="false">'💼 Holdings'!F20</f>
        <v>0</v>
      </c>
      <c r="E20" s="88" t="n">
        <f aca="false">'💼 Holdings'!I20</f>
        <v>0</v>
      </c>
      <c r="F20" s="84" t="n">
        <f aca="false">'💼 Holdings'!I20</f>
        <v>0</v>
      </c>
      <c r="G20" s="89" t="str">
        <f aca="false">IF(F20="","",F20-E20)</f>
        <v/>
      </c>
      <c r="H20" s="52" t="str">
        <f aca="false">IFERROR(IF(E20=0,"",G20/E20),"")</f>
        <v/>
      </c>
      <c r="I20" s="87" t="s">
        <v>144</v>
      </c>
      <c r="J20" s="1"/>
      <c r="K20" s="1"/>
      <c r="L20" s="1"/>
    </row>
    <row r="21" customFormat="false" ht="16.5" hidden="false" customHeight="true" outlineLevel="0" collapsed="false">
      <c r="A21" s="1"/>
      <c r="B21" s="80" t="n">
        <f aca="false">'💼 Holdings'!B21</f>
        <v>0</v>
      </c>
      <c r="C21" s="81" t="n">
        <f aca="false">'💼 Holdings'!C21</f>
        <v>0</v>
      </c>
      <c r="D21" s="82" t="n">
        <f aca="false">'💼 Holdings'!F21</f>
        <v>0</v>
      </c>
      <c r="E21" s="83" t="n">
        <f aca="false">'💼 Holdings'!I21</f>
        <v>0</v>
      </c>
      <c r="F21" s="84" t="n">
        <f aca="false">'💼 Holdings'!I21</f>
        <v>0</v>
      </c>
      <c r="G21" s="85" t="str">
        <f aca="false">IF(F21="","",F21-E21)</f>
        <v/>
      </c>
      <c r="H21" s="44" t="str">
        <f aca="false">IFERROR(IF(E21=0,"",G21/E21),"")</f>
        <v/>
      </c>
      <c r="I21" s="82" t="s">
        <v>144</v>
      </c>
      <c r="J21" s="1"/>
      <c r="K21" s="1"/>
      <c r="L21" s="1"/>
    </row>
    <row r="22" customFormat="false" ht="16.5" hidden="false" customHeight="true" outlineLevel="0" collapsed="false">
      <c r="A22" s="1"/>
      <c r="B22" s="66" t="n">
        <f aca="false">'💼 Holdings'!B22</f>
        <v>0</v>
      </c>
      <c r="C22" s="86" t="n">
        <f aca="false">'💼 Holdings'!C22</f>
        <v>0</v>
      </c>
      <c r="D22" s="87" t="n">
        <f aca="false">'💼 Holdings'!F22</f>
        <v>0</v>
      </c>
      <c r="E22" s="88" t="n">
        <f aca="false">'💼 Holdings'!I22</f>
        <v>0</v>
      </c>
      <c r="F22" s="84" t="n">
        <f aca="false">'💼 Holdings'!I22</f>
        <v>0</v>
      </c>
      <c r="G22" s="89" t="str">
        <f aca="false">IF(F22="","",F22-E22)</f>
        <v/>
      </c>
      <c r="H22" s="52" t="str">
        <f aca="false">IFERROR(IF(E22=0,"",G22/E22),"")</f>
        <v/>
      </c>
      <c r="I22" s="87" t="s">
        <v>144</v>
      </c>
      <c r="J22" s="1"/>
      <c r="K22" s="1"/>
      <c r="L22" s="1"/>
    </row>
    <row r="23" customFormat="false" ht="16.5" hidden="false" customHeight="true" outlineLevel="0" collapsed="false">
      <c r="A23" s="1"/>
      <c r="B23" s="80" t="n">
        <f aca="false">'💼 Holdings'!B23</f>
        <v>0</v>
      </c>
      <c r="C23" s="81" t="n">
        <f aca="false">'💼 Holdings'!C23</f>
        <v>0</v>
      </c>
      <c r="D23" s="82" t="n">
        <f aca="false">'💼 Holdings'!F23</f>
        <v>0</v>
      </c>
      <c r="E23" s="83" t="n">
        <f aca="false">'💼 Holdings'!I23</f>
        <v>0</v>
      </c>
      <c r="F23" s="84" t="n">
        <f aca="false">'💼 Holdings'!I23</f>
        <v>0</v>
      </c>
      <c r="G23" s="85" t="str">
        <f aca="false">IF(F23="","",F23-E23)</f>
        <v/>
      </c>
      <c r="H23" s="44" t="str">
        <f aca="false">IFERROR(IF(E23=0,"",G23/E23),"")</f>
        <v/>
      </c>
      <c r="I23" s="82" t="s">
        <v>144</v>
      </c>
      <c r="J23" s="1"/>
      <c r="K23" s="1"/>
      <c r="L23" s="1"/>
    </row>
    <row r="24" customFormat="false" ht="16.5" hidden="false" customHeight="true" outlineLevel="0" collapsed="false">
      <c r="A24" s="1"/>
      <c r="B24" s="66" t="n">
        <f aca="false">'💼 Holdings'!B24</f>
        <v>0</v>
      </c>
      <c r="C24" s="86" t="n">
        <f aca="false">'💼 Holdings'!C24</f>
        <v>0</v>
      </c>
      <c r="D24" s="87" t="n">
        <f aca="false">'💼 Holdings'!F24</f>
        <v>0</v>
      </c>
      <c r="E24" s="88" t="n">
        <f aca="false">'💼 Holdings'!I24</f>
        <v>0</v>
      </c>
      <c r="F24" s="84" t="n">
        <f aca="false">'💼 Holdings'!I24</f>
        <v>0</v>
      </c>
      <c r="G24" s="89" t="str">
        <f aca="false">IF(F24="","",F24-E24)</f>
        <v/>
      </c>
      <c r="H24" s="52" t="str">
        <f aca="false">IFERROR(IF(E24=0,"",G24/E24),"")</f>
        <v/>
      </c>
      <c r="I24" s="87" t="s">
        <v>144</v>
      </c>
      <c r="J24" s="1"/>
      <c r="K24" s="1"/>
      <c r="L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customFormat="false" ht="31.5" hidden="false" customHeight="true" outlineLevel="0" collapsed="false">
      <c r="A26" s="1"/>
      <c r="B26" s="90" t="s">
        <v>145</v>
      </c>
      <c r="C26" s="90"/>
      <c r="D26" s="90"/>
      <c r="E26" s="90"/>
      <c r="F26" s="90"/>
      <c r="G26" s="90"/>
      <c r="H26" s="90"/>
      <c r="I26" s="90"/>
      <c r="J26" s="1"/>
      <c r="K26" s="1"/>
      <c r="L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customFormat="fals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customFormat="false" ht="1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customFormat="false" ht="1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customFormat="false" ht="1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customFormat="fals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customFormat="false" ht="1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customFormat="fals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customFormat="false" ht="1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customFormat="false" ht="1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customFormat="false" ht="1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customFormat="false" ht="1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customFormat="false" ht="1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customFormat="false" ht="1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customFormat="false" ht="1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customFormat="false" ht="1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customFormat="false" ht="1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customFormat="false" ht="1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customFormat="false" ht="1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customFormat="fals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customFormat="false" ht="1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customFormat="fals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customFormat="fals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customFormat="fals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customFormat="false" ht="1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customFormat="false" ht="1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customFormat="false" ht="1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customFormat="false" ht="1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customFormat="false" ht="1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customFormat="false" ht="1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customFormat="false" ht="1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customFormat="false" ht="1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customFormat="false" ht="1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customFormat="false" ht="1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customFormat="false" ht="1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customFormat="false" ht="1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customFormat="false" ht="1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customFormat="false" ht="1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customFormat="false" ht="1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customFormat="false" ht="15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customFormat="false" ht="15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customFormat="false" ht="15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customFormat="false" ht="1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customFormat="false" ht="15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customFormat="false" ht="15" hidden="false" customHeight="fals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customFormat="false" ht="15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customFormat="false" ht="15" hidden="false" customHeight="fals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customFormat="false" ht="15" hidden="false" customHeight="fals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customFormat="false" ht="15" hidden="false" customHeight="fals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customFormat="false" ht="15" hidden="false" customHeight="fals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customFormat="false" ht="15" hidden="false" customHeight="fals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customFormat="false" ht="15" hidden="false" customHeight="fals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customFormat="false" ht="15" hidden="false" customHeight="fals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customFormat="false" ht="15" hidden="false" customHeight="fals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customFormat="false" ht="15" hidden="false" customHeight="fals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customFormat="false" ht="15" hidden="false" customHeight="fals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customFormat="false" ht="15" hidden="false" customHeight="fals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customFormat="false" ht="15" hidden="false" customHeight="fals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customFormat="false" ht="15" hidden="false" customHeight="fals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customFormat="false" ht="15" hidden="false" customHeight="fals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customFormat="false" ht="15" hidden="false" customHeight="fals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customFormat="false" ht="15" hidden="false" customHeight="fals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customFormat="false" ht="15" hidden="false" customHeight="fals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customFormat="false" ht="15" hidden="false" customHeight="fals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customFormat="false" ht="15" hidden="false" customHeight="fals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customFormat="false" ht="15" hidden="false" customHeight="fals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customFormat="false" ht="15" hidden="false" customHeight="fals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customFormat="false" ht="15" hidden="false" customHeight="fals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customFormat="false" ht="15" hidden="false" customHeight="fals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customFormat="false" ht="15" hidden="false" customHeight="fals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customFormat="false" ht="15" hidden="false" customHeight="fals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customFormat="false" ht="15" hidden="false" customHeight="fals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customFormat="false" ht="15" hidden="false" customHeight="fals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customFormat="false" ht="15" hidden="false" customHeight="fals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customFormat="false" ht="15" hidden="false" customHeight="fals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customFormat="false" ht="15" hidden="false" customHeight="fals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customFormat="false" ht="15" hidden="false" customHeight="fals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customFormat="false" ht="15" hidden="false" customHeight="fals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customFormat="false" ht="15" hidden="false" customHeight="fals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</sheetData>
  <mergeCells count="3">
    <mergeCell ref="B1:I1"/>
    <mergeCell ref="B2:I2"/>
    <mergeCell ref="B26:I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88880"/>
    <pageSetUpPr fitToPage="false"/>
  </sheetPr>
  <dimension ref="A1:L8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"/>
    <col collapsed="false" customWidth="true" hidden="false" outlineLevel="0" max="3" min="3" style="0" width="28"/>
    <col collapsed="false" customWidth="true" hidden="false" outlineLevel="0" max="4" min="4" style="0" width="50"/>
    <col collapsed="false" customWidth="true" hidden="false" outlineLevel="0" max="5" min="5" style="0" width="2"/>
  </cols>
  <sheetData>
    <row r="1" customFormat="false" ht="27.75" hidden="false" customHeight="true" outlineLevel="0" collapsed="false">
      <c r="A1" s="1"/>
      <c r="B1" s="35" t="s">
        <v>146</v>
      </c>
      <c r="C1" s="35"/>
      <c r="D1" s="35"/>
      <c r="E1" s="1"/>
      <c r="F1" s="1"/>
      <c r="G1" s="1"/>
      <c r="H1" s="1"/>
      <c r="I1" s="1"/>
      <c r="J1" s="1"/>
      <c r="K1" s="1"/>
      <c r="L1" s="1"/>
    </row>
    <row r="2" customFormat="false" ht="7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21.75" hidden="false" customHeight="true" outlineLevel="0" collapsed="false">
      <c r="A3" s="1"/>
      <c r="B3" s="91" t="s">
        <v>147</v>
      </c>
      <c r="C3" s="92" t="s">
        <v>148</v>
      </c>
      <c r="D3" s="92"/>
      <c r="E3" s="1"/>
      <c r="F3" s="1"/>
      <c r="G3" s="1"/>
      <c r="H3" s="1"/>
      <c r="I3" s="1"/>
      <c r="J3" s="1"/>
      <c r="K3" s="1"/>
      <c r="L3" s="1"/>
    </row>
    <row r="4" customFormat="false" ht="27.75" hidden="false" customHeight="true" outlineLevel="0" collapsed="false">
      <c r="A4" s="1"/>
      <c r="B4" s="1"/>
      <c r="C4" s="93" t="s">
        <v>149</v>
      </c>
      <c r="D4" s="94" t="s">
        <v>150</v>
      </c>
      <c r="E4" s="1"/>
      <c r="F4" s="1"/>
      <c r="G4" s="1"/>
      <c r="H4" s="1"/>
      <c r="I4" s="1"/>
      <c r="J4" s="1"/>
      <c r="K4" s="1"/>
      <c r="L4" s="1"/>
    </row>
    <row r="5" customFormat="false" ht="27.75" hidden="false" customHeight="true" outlineLevel="0" collapsed="false">
      <c r="A5" s="1"/>
      <c r="B5" s="1"/>
      <c r="C5" s="95" t="s">
        <v>151</v>
      </c>
      <c r="D5" s="96" t="s">
        <v>152</v>
      </c>
      <c r="E5" s="1"/>
      <c r="F5" s="1"/>
      <c r="G5" s="1"/>
      <c r="H5" s="1"/>
      <c r="I5" s="1"/>
      <c r="J5" s="1"/>
      <c r="K5" s="1"/>
      <c r="L5" s="1"/>
    </row>
    <row r="6" customFormat="false" ht="27.75" hidden="false" customHeight="true" outlineLevel="0" collapsed="false">
      <c r="A6" s="1"/>
      <c r="B6" s="1"/>
      <c r="C6" s="93" t="s">
        <v>153</v>
      </c>
      <c r="D6" s="94" t="s">
        <v>154</v>
      </c>
      <c r="E6" s="1"/>
      <c r="F6" s="1"/>
      <c r="G6" s="1"/>
      <c r="H6" s="1"/>
      <c r="I6" s="1"/>
      <c r="J6" s="1"/>
      <c r="K6" s="1"/>
      <c r="L6" s="1"/>
    </row>
    <row r="7" customFormat="false" ht="27.75" hidden="false" customHeight="true" outlineLevel="0" collapsed="false">
      <c r="A7" s="1"/>
      <c r="B7" s="1"/>
      <c r="C7" s="95" t="s">
        <v>155</v>
      </c>
      <c r="D7" s="96" t="s">
        <v>156</v>
      </c>
      <c r="E7" s="1"/>
      <c r="F7" s="1"/>
      <c r="G7" s="1"/>
      <c r="H7" s="1"/>
      <c r="I7" s="1"/>
      <c r="J7" s="1"/>
      <c r="K7" s="1"/>
      <c r="L7" s="1"/>
    </row>
    <row r="8" customFormat="false" ht="27.75" hidden="false" customHeight="true" outlineLevel="0" collapsed="false">
      <c r="A8" s="1"/>
      <c r="B8" s="1"/>
      <c r="C8" s="93" t="s">
        <v>157</v>
      </c>
      <c r="D8" s="94" t="s">
        <v>158</v>
      </c>
      <c r="E8" s="1"/>
      <c r="F8" s="1"/>
      <c r="G8" s="1"/>
      <c r="H8" s="1"/>
      <c r="I8" s="1"/>
      <c r="J8" s="1"/>
      <c r="K8" s="1"/>
      <c r="L8" s="1"/>
    </row>
    <row r="9" customFormat="false" ht="7.5" hidden="false" customHeight="tru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customFormat="false" ht="21.75" hidden="false" customHeight="true" outlineLevel="0" collapsed="false">
      <c r="A10" s="1"/>
      <c r="B10" s="91" t="s">
        <v>159</v>
      </c>
      <c r="C10" s="92" t="s">
        <v>160</v>
      </c>
      <c r="D10" s="92"/>
      <c r="E10" s="1"/>
      <c r="F10" s="1"/>
      <c r="G10" s="1"/>
      <c r="H10" s="1"/>
      <c r="I10" s="1"/>
      <c r="J10" s="1"/>
      <c r="K10" s="1"/>
      <c r="L10" s="1"/>
    </row>
    <row r="11" customFormat="false" ht="27.75" hidden="false" customHeight="true" outlineLevel="0" collapsed="false">
      <c r="A11" s="1"/>
      <c r="B11" s="1"/>
      <c r="C11" s="95" t="s">
        <v>161</v>
      </c>
      <c r="D11" s="96" t="s">
        <v>162</v>
      </c>
      <c r="E11" s="1"/>
      <c r="F11" s="1"/>
      <c r="G11" s="1"/>
      <c r="H11" s="1"/>
      <c r="I11" s="1"/>
      <c r="J11" s="1"/>
      <c r="K11" s="1"/>
      <c r="L11" s="1"/>
    </row>
    <row r="12" customFormat="false" ht="27.75" hidden="false" customHeight="true" outlineLevel="0" collapsed="false">
      <c r="A12" s="1"/>
      <c r="B12" s="1"/>
      <c r="C12" s="93" t="s">
        <v>163</v>
      </c>
      <c r="D12" s="94" t="s">
        <v>164</v>
      </c>
      <c r="E12" s="1"/>
      <c r="F12" s="1"/>
      <c r="G12" s="1"/>
      <c r="H12" s="1"/>
      <c r="I12" s="1"/>
      <c r="J12" s="1"/>
      <c r="K12" s="1"/>
      <c r="L12" s="1"/>
    </row>
    <row r="13" customFormat="false" ht="27.75" hidden="false" customHeight="true" outlineLevel="0" collapsed="false">
      <c r="A13" s="1"/>
      <c r="B13" s="1"/>
      <c r="C13" s="95" t="s">
        <v>165</v>
      </c>
      <c r="D13" s="96" t="s">
        <v>166</v>
      </c>
      <c r="E13" s="1"/>
      <c r="F13" s="1"/>
      <c r="G13" s="1"/>
      <c r="H13" s="1"/>
      <c r="I13" s="1"/>
      <c r="J13" s="1"/>
      <c r="K13" s="1"/>
      <c r="L13" s="1"/>
    </row>
    <row r="14" customFormat="false" ht="7.5" hidden="false" customHeight="tru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customFormat="false" ht="21.75" hidden="false" customHeight="true" outlineLevel="0" collapsed="false">
      <c r="A15" s="1"/>
      <c r="B15" s="91" t="s">
        <v>167</v>
      </c>
      <c r="C15" s="92" t="s">
        <v>168</v>
      </c>
      <c r="D15" s="92"/>
      <c r="E15" s="1"/>
      <c r="F15" s="1"/>
      <c r="G15" s="1"/>
      <c r="H15" s="1"/>
      <c r="I15" s="1"/>
      <c r="J15" s="1"/>
      <c r="K15" s="1"/>
      <c r="L15" s="1"/>
    </row>
    <row r="16" customFormat="false" ht="27.75" hidden="false" customHeight="true" outlineLevel="0" collapsed="false">
      <c r="A16" s="1"/>
      <c r="B16" s="1"/>
      <c r="C16" s="93" t="s">
        <v>44</v>
      </c>
      <c r="D16" s="94" t="s">
        <v>169</v>
      </c>
      <c r="E16" s="1"/>
      <c r="F16" s="1"/>
      <c r="G16" s="1"/>
      <c r="H16" s="1"/>
      <c r="I16" s="1"/>
      <c r="J16" s="1"/>
      <c r="K16" s="1"/>
      <c r="L16" s="1"/>
    </row>
    <row r="17" customFormat="false" ht="27.75" hidden="false" customHeight="true" outlineLevel="0" collapsed="false">
      <c r="A17" s="1"/>
      <c r="B17" s="1"/>
      <c r="C17" s="95" t="s">
        <v>53</v>
      </c>
      <c r="D17" s="96" t="s">
        <v>170</v>
      </c>
      <c r="E17" s="1"/>
      <c r="F17" s="1"/>
      <c r="G17" s="1"/>
      <c r="H17" s="1"/>
      <c r="I17" s="1"/>
      <c r="J17" s="1"/>
      <c r="K17" s="1"/>
      <c r="L17" s="1"/>
    </row>
    <row r="18" customFormat="false" ht="27.75" hidden="false" customHeight="true" outlineLevel="0" collapsed="false">
      <c r="A18" s="1"/>
      <c r="B18" s="1"/>
      <c r="C18" s="93" t="s">
        <v>61</v>
      </c>
      <c r="D18" s="94" t="s">
        <v>171</v>
      </c>
      <c r="E18" s="1"/>
      <c r="F18" s="1"/>
      <c r="G18" s="1"/>
      <c r="H18" s="1"/>
      <c r="I18" s="1"/>
      <c r="J18" s="1"/>
      <c r="K18" s="1"/>
      <c r="L18" s="1"/>
    </row>
    <row r="19" customFormat="false" ht="27.75" hidden="false" customHeight="true" outlineLevel="0" collapsed="false">
      <c r="A19" s="1"/>
      <c r="B19" s="1"/>
      <c r="C19" s="95" t="s">
        <v>67</v>
      </c>
      <c r="D19" s="96" t="s">
        <v>172</v>
      </c>
      <c r="E19" s="1"/>
      <c r="F19" s="1"/>
      <c r="G19" s="1"/>
      <c r="H19" s="1"/>
      <c r="I19" s="1"/>
      <c r="J19" s="1"/>
      <c r="K19" s="1"/>
      <c r="L19" s="1"/>
    </row>
    <row r="20" customFormat="false" ht="27.75" hidden="false" customHeight="true" outlineLevel="0" collapsed="false">
      <c r="A20" s="1"/>
      <c r="B20" s="1"/>
      <c r="C20" s="93" t="s">
        <v>71</v>
      </c>
      <c r="D20" s="94" t="s">
        <v>173</v>
      </c>
      <c r="E20" s="1"/>
      <c r="F20" s="1"/>
      <c r="G20" s="1"/>
      <c r="H20" s="1"/>
      <c r="I20" s="1"/>
      <c r="J20" s="1"/>
      <c r="K20" s="1"/>
      <c r="L20" s="1"/>
    </row>
    <row r="21" customFormat="false" ht="27.75" hidden="false" customHeight="true" outlineLevel="0" collapsed="false">
      <c r="A21" s="1"/>
      <c r="B21" s="1"/>
      <c r="C21" s="95" t="s">
        <v>74</v>
      </c>
      <c r="D21" s="96" t="s">
        <v>174</v>
      </c>
      <c r="E21" s="1"/>
      <c r="F21" s="1"/>
      <c r="G21" s="1"/>
      <c r="H21" s="1"/>
      <c r="I21" s="1"/>
      <c r="J21" s="1"/>
      <c r="K21" s="1"/>
      <c r="L21" s="1"/>
    </row>
    <row r="22" customFormat="false" ht="27.75" hidden="false" customHeight="true" outlineLevel="0" collapsed="false">
      <c r="A22" s="1"/>
      <c r="B22" s="1"/>
      <c r="C22" s="93" t="s">
        <v>175</v>
      </c>
      <c r="D22" s="94" t="s">
        <v>176</v>
      </c>
      <c r="E22" s="1"/>
      <c r="F22" s="1"/>
      <c r="G22" s="1"/>
      <c r="H22" s="1"/>
      <c r="I22" s="1"/>
      <c r="J22" s="1"/>
      <c r="K22" s="1"/>
      <c r="L22" s="1"/>
    </row>
    <row r="23" customFormat="false" ht="27.75" hidden="false" customHeight="true" outlineLevel="0" collapsed="false">
      <c r="A23" s="1"/>
      <c r="B23" s="1"/>
      <c r="C23" s="95" t="s">
        <v>177</v>
      </c>
      <c r="D23" s="96" t="s">
        <v>178</v>
      </c>
      <c r="E23" s="1"/>
      <c r="F23" s="1"/>
      <c r="G23" s="1"/>
      <c r="H23" s="1"/>
      <c r="I23" s="1"/>
      <c r="J23" s="1"/>
      <c r="K23" s="1"/>
      <c r="L23" s="1"/>
    </row>
    <row r="24" customFormat="false" ht="7.5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customFormat="false" ht="21.75" hidden="false" customHeight="true" outlineLevel="0" collapsed="false">
      <c r="A25" s="1"/>
      <c r="B25" s="91" t="s">
        <v>179</v>
      </c>
      <c r="C25" s="92" t="s">
        <v>180</v>
      </c>
      <c r="D25" s="92"/>
      <c r="E25" s="1"/>
      <c r="F25" s="1"/>
      <c r="G25" s="1"/>
      <c r="H25" s="1"/>
      <c r="I25" s="1"/>
      <c r="J25" s="1"/>
      <c r="K25" s="1"/>
      <c r="L25" s="1"/>
    </row>
    <row r="26" customFormat="false" ht="27.75" hidden="false" customHeight="true" outlineLevel="0" collapsed="false">
      <c r="A26" s="1"/>
      <c r="B26" s="1"/>
      <c r="C26" s="93" t="s">
        <v>181</v>
      </c>
      <c r="D26" s="94" t="s">
        <v>182</v>
      </c>
      <c r="E26" s="1"/>
      <c r="F26" s="1"/>
      <c r="G26" s="1"/>
      <c r="H26" s="1"/>
      <c r="I26" s="1"/>
      <c r="J26" s="1"/>
      <c r="K26" s="1"/>
      <c r="L26" s="1"/>
    </row>
    <row r="27" customFormat="false" ht="27.75" hidden="false" customHeight="true" outlineLevel="0" collapsed="false">
      <c r="A27" s="1"/>
      <c r="B27" s="1"/>
      <c r="C27" s="95" t="s">
        <v>183</v>
      </c>
      <c r="D27" s="96" t="s">
        <v>184</v>
      </c>
      <c r="E27" s="1"/>
      <c r="F27" s="1"/>
      <c r="G27" s="1"/>
      <c r="H27" s="1"/>
      <c r="I27" s="1"/>
      <c r="J27" s="1"/>
      <c r="K27" s="1"/>
      <c r="L27" s="1"/>
    </row>
    <row r="28" customFormat="false" ht="27.75" hidden="false" customHeight="true" outlineLevel="0" collapsed="false">
      <c r="A28" s="1"/>
      <c r="B28" s="1"/>
      <c r="C28" s="93" t="s">
        <v>185</v>
      </c>
      <c r="D28" s="94" t="s">
        <v>186</v>
      </c>
      <c r="E28" s="1"/>
      <c r="F28" s="1"/>
      <c r="G28" s="1"/>
      <c r="H28" s="1"/>
      <c r="I28" s="1"/>
      <c r="J28" s="1"/>
      <c r="K28" s="1"/>
      <c r="L28" s="1"/>
    </row>
    <row r="29" customFormat="false" ht="27.75" hidden="false" customHeight="true" outlineLevel="0" collapsed="false">
      <c r="A29" s="1"/>
      <c r="B29" s="1"/>
      <c r="C29" s="95" t="s">
        <v>187</v>
      </c>
      <c r="D29" s="96" t="s">
        <v>188</v>
      </c>
      <c r="E29" s="1"/>
      <c r="F29" s="1"/>
      <c r="G29" s="1"/>
      <c r="H29" s="1"/>
      <c r="I29" s="1"/>
      <c r="J29" s="1"/>
      <c r="K29" s="1"/>
      <c r="L29" s="1"/>
    </row>
    <row r="30" customFormat="false" ht="7.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customFormat="false" ht="21.75" hidden="false" customHeight="true" outlineLevel="0" collapsed="false">
      <c r="A31" s="1"/>
      <c r="B31" s="91" t="s">
        <v>189</v>
      </c>
      <c r="C31" s="92" t="s">
        <v>190</v>
      </c>
      <c r="D31" s="92"/>
      <c r="E31" s="1"/>
      <c r="F31" s="1"/>
      <c r="G31" s="1"/>
      <c r="H31" s="1"/>
      <c r="I31" s="1"/>
      <c r="J31" s="1"/>
      <c r="K31" s="1"/>
      <c r="L31" s="1"/>
    </row>
    <row r="32" customFormat="false" ht="27.75" hidden="false" customHeight="true" outlineLevel="0" collapsed="false">
      <c r="A32" s="1"/>
      <c r="B32" s="1"/>
      <c r="C32" s="93" t="s">
        <v>191</v>
      </c>
      <c r="D32" s="94" t="s">
        <v>192</v>
      </c>
      <c r="E32" s="1"/>
      <c r="F32" s="1"/>
      <c r="G32" s="1"/>
      <c r="H32" s="1"/>
      <c r="I32" s="1"/>
      <c r="J32" s="1"/>
      <c r="K32" s="1"/>
      <c r="L32" s="1"/>
    </row>
    <row r="33" customFormat="false" ht="27.75" hidden="false" customHeight="true" outlineLevel="0" collapsed="false">
      <c r="A33" s="1"/>
      <c r="B33" s="1"/>
      <c r="C33" s="95" t="s">
        <v>193</v>
      </c>
      <c r="D33" s="96" t="s">
        <v>194</v>
      </c>
      <c r="E33" s="1"/>
      <c r="F33" s="1"/>
      <c r="G33" s="1"/>
      <c r="H33" s="1"/>
      <c r="I33" s="1"/>
      <c r="J33" s="1"/>
      <c r="K33" s="1"/>
      <c r="L33" s="1"/>
    </row>
    <row r="34" customFormat="false" ht="27.75" hidden="false" customHeight="true" outlineLevel="0" collapsed="false">
      <c r="A34" s="1"/>
      <c r="B34" s="1"/>
      <c r="C34" s="93" t="s">
        <v>195</v>
      </c>
      <c r="D34" s="94" t="s">
        <v>196</v>
      </c>
      <c r="E34" s="1"/>
      <c r="F34" s="1"/>
      <c r="G34" s="1"/>
      <c r="H34" s="1"/>
      <c r="I34" s="1"/>
      <c r="J34" s="1"/>
      <c r="K34" s="1"/>
      <c r="L34" s="1"/>
    </row>
    <row r="35" customFormat="false" ht="27.75" hidden="false" customHeight="true" outlineLevel="0" collapsed="false">
      <c r="A35" s="1"/>
      <c r="B35" s="1"/>
      <c r="C35" s="95" t="s">
        <v>197</v>
      </c>
      <c r="D35" s="96" t="s">
        <v>198</v>
      </c>
      <c r="E35" s="1"/>
      <c r="F35" s="1"/>
      <c r="G35" s="1"/>
      <c r="H35" s="1"/>
      <c r="I35" s="1"/>
      <c r="J35" s="1"/>
      <c r="K35" s="1"/>
      <c r="L35" s="1"/>
    </row>
    <row r="36" customFormat="false" ht="7.5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customFormat="false" ht="21.75" hidden="false" customHeight="true" outlineLevel="0" collapsed="false">
      <c r="A37" s="1"/>
      <c r="B37" s="91" t="s">
        <v>199</v>
      </c>
      <c r="C37" s="92" t="s">
        <v>200</v>
      </c>
      <c r="D37" s="92"/>
      <c r="E37" s="1"/>
      <c r="F37" s="1"/>
      <c r="G37" s="1"/>
      <c r="H37" s="1"/>
      <c r="I37" s="1"/>
      <c r="J37" s="1"/>
      <c r="K37" s="1"/>
      <c r="L37" s="1"/>
    </row>
    <row r="38" customFormat="false" ht="27.75" hidden="false" customHeight="true" outlineLevel="0" collapsed="false">
      <c r="A38" s="1"/>
      <c r="B38" s="1"/>
      <c r="C38" s="93" t="s">
        <v>201</v>
      </c>
      <c r="D38" s="94" t="s">
        <v>202</v>
      </c>
      <c r="E38" s="1"/>
      <c r="F38" s="1"/>
      <c r="G38" s="1"/>
      <c r="H38" s="1"/>
      <c r="I38" s="1"/>
      <c r="J38" s="1"/>
      <c r="K38" s="1"/>
      <c r="L38" s="1"/>
    </row>
    <row r="39" customFormat="false" ht="27.75" hidden="false" customHeight="true" outlineLevel="0" collapsed="false">
      <c r="A39" s="1"/>
      <c r="B39" s="1"/>
      <c r="C39" s="95" t="s">
        <v>203</v>
      </c>
      <c r="D39" s="96" t="s">
        <v>204</v>
      </c>
      <c r="E39" s="1"/>
      <c r="F39" s="1"/>
      <c r="G39" s="1"/>
      <c r="H39" s="1"/>
      <c r="I39" s="1"/>
      <c r="J39" s="1"/>
      <c r="K39" s="1"/>
      <c r="L39" s="1"/>
    </row>
    <row r="40" customFormat="false" ht="27.75" hidden="false" customHeight="true" outlineLevel="0" collapsed="false">
      <c r="A40" s="1"/>
      <c r="B40" s="1"/>
      <c r="C40" s="93" t="s">
        <v>205</v>
      </c>
      <c r="D40" s="94" t="s">
        <v>206</v>
      </c>
      <c r="E40" s="1"/>
      <c r="F40" s="1"/>
      <c r="G40" s="1"/>
      <c r="H40" s="1"/>
      <c r="I40" s="1"/>
      <c r="J40" s="1"/>
      <c r="K40" s="1"/>
      <c r="L40" s="1"/>
    </row>
    <row r="41" customFormat="false" ht="27.75" hidden="false" customHeight="true" outlineLevel="0" collapsed="false">
      <c r="A41" s="1"/>
      <c r="B41" s="1"/>
      <c r="C41" s="95" t="s">
        <v>207</v>
      </c>
      <c r="D41" s="96" t="s">
        <v>208</v>
      </c>
      <c r="E41" s="1"/>
      <c r="F41" s="1"/>
      <c r="G41" s="1"/>
      <c r="H41" s="1"/>
      <c r="I41" s="1"/>
      <c r="J41" s="1"/>
      <c r="K41" s="1"/>
      <c r="L41" s="1"/>
    </row>
    <row r="42" customFormat="false" ht="1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customFormat="fals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customFormat="false" ht="1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customFormat="fals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customFormat="false" ht="1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customFormat="false" ht="1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customFormat="false" ht="1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customFormat="false" ht="1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customFormat="false" ht="1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customFormat="false" ht="1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customFormat="false" ht="1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customFormat="false" ht="1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customFormat="false" ht="1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customFormat="false" ht="1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customFormat="false" ht="1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customFormat="fals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customFormat="false" ht="1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customFormat="fals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customFormat="fals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customFormat="fals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customFormat="false" ht="1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customFormat="false" ht="1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customFormat="false" ht="1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customFormat="false" ht="1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customFormat="false" ht="1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customFormat="false" ht="1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customFormat="false" ht="1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customFormat="false" ht="1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customFormat="false" ht="1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customFormat="false" ht="1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customFormat="false" ht="1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customFormat="false" ht="1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customFormat="false" ht="1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customFormat="false" ht="1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customFormat="false" ht="1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</sheetData>
  <mergeCells count="7">
    <mergeCell ref="B1:D1"/>
    <mergeCell ref="C3:D3"/>
    <mergeCell ref="C10:D10"/>
    <mergeCell ref="C15:D15"/>
    <mergeCell ref="C25:D25"/>
    <mergeCell ref="C31:D31"/>
    <mergeCell ref="C37:D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2026-05-01T14:51:40Z</dcterms:created>
  <dc:creator>openpyxl</dc:creator>
  <dc:description/>
  <dc:language>en-US</dc:language>
  <cp:lastModifiedBy/>
  <dcterms:modified xsi:type="dcterms:W3CDTF">2026-05-01T14:51:41Z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